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Echange de fichiers\DSA2023\Sports\0 - Programmation sportive générale\Fiches de Paiements\"/>
    </mc:Choice>
  </mc:AlternateContent>
  <bookViews>
    <workbookView xWindow="3630" yWindow="60" windowWidth="22920" windowHeight="9135" tabRatio="782"/>
  </bookViews>
  <sheets>
    <sheet name="D1- Inscription-Reg." sheetId="1" r:id="rId1"/>
    <sheet name="Infos équipes - Roster info" sheetId="16" r:id="rId2"/>
    <sheet name="D3-Transport" sheetId="21" r:id="rId3"/>
    <sheet name="D4- Repas - Extra Meals" sheetId="15" r:id="rId4"/>
    <sheet name="Termes et conditions Media" sheetId="17" r:id="rId5"/>
    <sheet name="Réservé_Admin" sheetId="18" state="hidden" r:id="rId6"/>
    <sheet name="Données_facturation" sheetId="19" state="hidden" r:id="rId7"/>
    <sheet name="Données_SAP" sheetId="20" state="hidden" r:id="rId8"/>
  </sheets>
  <externalReferences>
    <externalReference r:id="rId9"/>
  </externalReferences>
  <definedNames>
    <definedName name="_xlnm.Print_Area" localSheetId="0">'D1- Inscription-Reg.'!$A$1:$H$71</definedName>
    <definedName name="_xlnm.Print_Area" localSheetId="1">'Infos équipes - Roster info'!$B$1:$I$30</definedName>
  </definedNames>
  <calcPr calcId="162913"/>
</workbook>
</file>

<file path=xl/calcChain.xml><?xml version="1.0" encoding="utf-8"?>
<calcChain xmlns="http://schemas.openxmlformats.org/spreadsheetml/2006/main">
  <c r="C55" i="1" l="1"/>
  <c r="P40" i="21"/>
  <c r="O40" i="21"/>
  <c r="E13" i="21"/>
  <c r="D13" i="21"/>
  <c r="A3" i="20" l="1"/>
  <c r="A4" i="20"/>
  <c r="A5" i="20"/>
  <c r="A6" i="20"/>
  <c r="A7" i="20"/>
  <c r="A8" i="20"/>
  <c r="A9" i="20"/>
  <c r="A10" i="20"/>
  <c r="A11" i="20"/>
  <c r="A12" i="20"/>
  <c r="A13" i="20"/>
  <c r="A14" i="20"/>
  <c r="A15" i="20"/>
  <c r="A16" i="20"/>
  <c r="A17" i="20"/>
  <c r="A18" i="20"/>
  <c r="A19" i="20"/>
  <c r="A20" i="20"/>
  <c r="A21" i="20"/>
  <c r="A2" i="20"/>
  <c r="A11" i="16" l="1"/>
  <c r="P2" i="19" l="1"/>
  <c r="H29" i="1"/>
  <c r="M2" i="19" s="1"/>
  <c r="G2" i="19"/>
  <c r="F2" i="19"/>
  <c r="E2" i="19"/>
  <c r="D2" i="19"/>
  <c r="C2" i="19"/>
  <c r="A30" i="16"/>
  <c r="A29" i="16"/>
  <c r="A28" i="16"/>
  <c r="A27" i="16"/>
  <c r="A26" i="16"/>
  <c r="A25" i="16"/>
  <c r="A24" i="16"/>
  <c r="A23" i="16"/>
  <c r="A22" i="16"/>
  <c r="A21" i="16"/>
  <c r="A20" i="16"/>
  <c r="A19" i="16"/>
  <c r="A18" i="16"/>
  <c r="A17" i="16"/>
  <c r="A16" i="16"/>
  <c r="A15" i="16"/>
  <c r="C3" i="20" s="1"/>
  <c r="A14" i="16"/>
  <c r="A13" i="16"/>
  <c r="C6" i="20" s="1"/>
  <c r="A12" i="16"/>
  <c r="B2" i="19"/>
  <c r="A2" i="19"/>
  <c r="E2" i="20" l="1"/>
  <c r="BE2" i="20" s="1"/>
  <c r="E3" i="20"/>
  <c r="BE3" i="20" s="1"/>
  <c r="E6" i="20"/>
  <c r="BE6" i="20" s="1"/>
  <c r="C15" i="20"/>
  <c r="C10" i="20"/>
  <c r="E8" i="20"/>
  <c r="BE8" i="20" s="1"/>
  <c r="B21" i="20"/>
  <c r="C20" i="20"/>
  <c r="B13" i="20"/>
  <c r="E5" i="20"/>
  <c r="BE5" i="20" s="1"/>
  <c r="E11" i="20"/>
  <c r="BE11" i="20" s="1"/>
  <c r="E20" i="20"/>
  <c r="BE20" i="20" s="1"/>
  <c r="B10" i="20"/>
  <c r="E17" i="20"/>
  <c r="BE17" i="20" s="1"/>
  <c r="B16" i="20"/>
  <c r="B12" i="20"/>
  <c r="E14" i="20"/>
  <c r="BE14" i="20" s="1"/>
  <c r="E18" i="20"/>
  <c r="BE18" i="20" s="1"/>
  <c r="B6" i="20"/>
  <c r="E13" i="20"/>
  <c r="BE13" i="20" s="1"/>
  <c r="C8" i="20"/>
  <c r="C17" i="20"/>
  <c r="B14" i="20"/>
  <c r="E9" i="20"/>
  <c r="BE9" i="20" s="1"/>
  <c r="C14" i="20"/>
  <c r="B2" i="20"/>
  <c r="C4" i="20"/>
  <c r="B15" i="20"/>
  <c r="C13" i="20"/>
  <c r="B17" i="20"/>
  <c r="C16" i="20"/>
  <c r="B9" i="20"/>
  <c r="E21" i="20"/>
  <c r="BE21" i="20" s="1"/>
  <c r="C19" i="20"/>
  <c r="B4" i="20"/>
  <c r="B20" i="20"/>
  <c r="E10" i="20"/>
  <c r="BE10" i="20" s="1"/>
  <c r="B5" i="20"/>
  <c r="C2" i="20"/>
  <c r="B18" i="20"/>
  <c r="E4" i="20"/>
  <c r="BE4" i="20" s="1"/>
  <c r="C21" i="20"/>
  <c r="E12" i="20"/>
  <c r="BE12" i="20" s="1"/>
  <c r="E7" i="20"/>
  <c r="BE7" i="20" s="1"/>
  <c r="C18" i="20"/>
  <c r="E16" i="20"/>
  <c r="BE16" i="20" s="1"/>
  <c r="B3" i="20"/>
  <c r="E19" i="20"/>
  <c r="BE19" i="20" s="1"/>
  <c r="B11" i="20"/>
  <c r="C9" i="20"/>
  <c r="C7" i="20"/>
  <c r="C11" i="20"/>
  <c r="B8" i="20"/>
  <c r="E15" i="20"/>
  <c r="BE15" i="20" s="1"/>
  <c r="B7" i="20"/>
  <c r="C5" i="20"/>
  <c r="B19" i="20"/>
  <c r="C12" i="20"/>
  <c r="C14" i="15"/>
  <c r="C54" i="1" s="1"/>
  <c r="C38" i="1"/>
  <c r="C33" i="1"/>
  <c r="D9" i="20" l="1"/>
  <c r="M9" i="20"/>
  <c r="K9" i="20"/>
  <c r="BB9" i="20"/>
  <c r="M12" i="20"/>
  <c r="D12" i="20"/>
  <c r="K12" i="20"/>
  <c r="BB12" i="20"/>
  <c r="M7" i="20"/>
  <c r="D7" i="20"/>
  <c r="K7" i="20"/>
  <c r="BB7" i="20"/>
  <c r="M3" i="20"/>
  <c r="D3" i="20"/>
  <c r="K3" i="20"/>
  <c r="BB3" i="20"/>
  <c r="M4" i="20"/>
  <c r="D4" i="20"/>
  <c r="K4" i="20"/>
  <c r="BB4" i="20"/>
  <c r="M14" i="20"/>
  <c r="BB14" i="20"/>
  <c r="D14" i="20"/>
  <c r="K14" i="20"/>
  <c r="M6" i="20"/>
  <c r="K6" i="20"/>
  <c r="BB6" i="20"/>
  <c r="D6" i="20"/>
  <c r="D16" i="20"/>
  <c r="K16" i="20"/>
  <c r="M16" i="20"/>
  <c r="BB16" i="20"/>
  <c r="D21" i="20"/>
  <c r="K21" i="20"/>
  <c r="M21" i="20"/>
  <c r="BB21" i="20"/>
  <c r="M20" i="20"/>
  <c r="D20" i="20"/>
  <c r="BB20" i="20"/>
  <c r="K20" i="20"/>
  <c r="M15" i="20"/>
  <c r="K15" i="20"/>
  <c r="D15" i="20"/>
  <c r="BB15" i="20"/>
  <c r="M5" i="20"/>
  <c r="D5" i="20"/>
  <c r="K5" i="20"/>
  <c r="BB5" i="20"/>
  <c r="M17" i="20"/>
  <c r="D17" i="20"/>
  <c r="K17" i="20"/>
  <c r="BB17" i="20"/>
  <c r="M2" i="20"/>
  <c r="BB2" i="20"/>
  <c r="D2" i="20"/>
  <c r="K2" i="20"/>
  <c r="M18" i="20"/>
  <c r="D18" i="20"/>
  <c r="K18" i="20"/>
  <c r="BB18" i="20"/>
  <c r="M19" i="20"/>
  <c r="K19" i="20"/>
  <c r="BB19" i="20"/>
  <c r="D19" i="20"/>
  <c r="D8" i="20"/>
  <c r="M8" i="20"/>
  <c r="BB8" i="20"/>
  <c r="K8" i="20"/>
  <c r="M11" i="20"/>
  <c r="D11" i="20"/>
  <c r="BB11" i="20"/>
  <c r="K11" i="20"/>
  <c r="M10" i="20"/>
  <c r="BB10" i="20"/>
  <c r="K10" i="20"/>
  <c r="D10" i="20"/>
  <c r="M13" i="20"/>
  <c r="D13" i="20"/>
  <c r="K13" i="20"/>
  <c r="BB13" i="20"/>
  <c r="C53" i="1"/>
  <c r="C57" i="1" s="1"/>
</calcChain>
</file>

<file path=xl/sharedStrings.xml><?xml version="1.0" encoding="utf-8"?>
<sst xmlns="http://schemas.openxmlformats.org/spreadsheetml/2006/main" count="198" uniqueCount="140">
  <si>
    <t>PAIEMENT | PAYMENT</t>
  </si>
  <si>
    <t>FRAIS D'INSCRIPTION | ENTRY FEE</t>
  </si>
  <si>
    <t>DATE LIMITE DE PAIEMENT | PAYMENT DEADLINE</t>
  </si>
  <si>
    <t>DATE LIMITE D'INSCRIPTION | REGISTRATION DEADLINE</t>
  </si>
  <si>
    <t>Tarif 
Fee</t>
  </si>
  <si>
    <t>Total</t>
  </si>
  <si>
    <t>Total - Frais d'inscription | Registration fee</t>
  </si>
  <si>
    <t>TOTAL</t>
  </si>
  <si>
    <t xml:space="preserve">Paiement par dépôt direct ou transfer international </t>
  </si>
  <si>
    <t>Chèque</t>
  </si>
  <si>
    <t>Check</t>
  </si>
  <si>
    <t>Direct deposit and international transfer</t>
  </si>
  <si>
    <t>SERVICES</t>
  </si>
  <si>
    <t xml:space="preserve">NOMBRE DE JOURS RESTANT POUR PAYER LE FRAIS RÉGULIER | NUMBER OF DAYS REMAINING TO PAY REGULAR FEE </t>
  </si>
  <si>
    <t xml:space="preserve">Formulaire d'inscription et paiement | Registration &amp; payment </t>
  </si>
  <si>
    <t>Tarif
Fee</t>
  </si>
  <si>
    <t>Nombre de personnes
Number of people</t>
  </si>
  <si>
    <t>Paiement par Virement Interac</t>
  </si>
  <si>
    <t>Interac E-transfer</t>
  </si>
  <si>
    <r>
      <t xml:space="preserve">Envoyez votre virement interac du montant total à raymond@altergo.ca avec </t>
    </r>
    <r>
      <rPr>
        <b/>
        <sz val="11"/>
        <color theme="1"/>
        <rFont val="Arial"/>
        <family val="2"/>
      </rPr>
      <t>defisportif</t>
    </r>
    <r>
      <rPr>
        <sz val="11"/>
        <color theme="1"/>
        <rFont val="Arial"/>
        <family val="2"/>
      </rPr>
      <t xml:space="preserve"> comme mot de passe.
Send your interac e-transfer of the total amount due to raymond@altergo.ca with </t>
    </r>
    <r>
      <rPr>
        <b/>
        <sz val="11"/>
        <color theme="1"/>
        <rFont val="Arial"/>
        <family val="2"/>
      </rPr>
      <t>defisportif</t>
    </r>
    <r>
      <rPr>
        <sz val="11"/>
        <color theme="1"/>
        <rFont val="Arial"/>
        <family val="2"/>
      </rPr>
      <t xml:space="preserve"> as a password.</t>
    </r>
  </si>
  <si>
    <t>Tournoi de basketball en fauteuil / Wheelchair Basketball Tournament</t>
  </si>
  <si>
    <t>Formulaire de repas | Meal order form</t>
  </si>
  <si>
    <t>REPAS SPÉCIAUX | SPECIAL MEALS</t>
  </si>
  <si>
    <t>Dîners servis sur le site de compétition (samedi + dimanche) | Lunch served on competition venue (Saturday + Sunday)</t>
  </si>
  <si>
    <t>Total - Repas | Meals</t>
  </si>
  <si>
    <t>28 avril au 30 avril 2023 / April 28th to April 30th 2023 - Centre sportif Édouard-Montpetit</t>
  </si>
  <si>
    <t>| March 10th , 2023</t>
  </si>
  <si>
    <t>| March 24th, 2023</t>
  </si>
  <si>
    <t>Défi sportif AlterGo 2023</t>
  </si>
  <si>
    <t>Province</t>
  </si>
  <si>
    <t>Classification</t>
  </si>
  <si>
    <t>Division</t>
  </si>
  <si>
    <r>
      <t xml:space="preserve">Inscrit </t>
    </r>
    <r>
      <rPr>
        <b/>
        <u/>
        <sz val="12"/>
        <color theme="1"/>
        <rFont val="Arial"/>
        <family val="2"/>
      </rPr>
      <t>APRÈS</t>
    </r>
    <r>
      <rPr>
        <b/>
        <sz val="12"/>
        <color theme="1"/>
        <rFont val="Arial"/>
        <family val="2"/>
      </rPr>
      <t xml:space="preserve"> le 10 mars + Payé avant le 24 mars | Registered </t>
    </r>
    <r>
      <rPr>
        <b/>
        <u/>
        <sz val="12"/>
        <color theme="1"/>
        <rFont val="Arial"/>
        <family val="2"/>
      </rPr>
      <t>AFTER</t>
    </r>
    <r>
      <rPr>
        <b/>
        <sz val="12"/>
        <color theme="1"/>
        <rFont val="Arial"/>
        <family val="2"/>
      </rPr>
      <t xml:space="preserve"> March 10th + Paid before March 24th 2023</t>
    </r>
  </si>
  <si>
    <r>
      <t xml:space="preserve">Inscrit </t>
    </r>
    <r>
      <rPr>
        <b/>
        <u/>
        <sz val="12"/>
        <color theme="1"/>
        <rFont val="Arial"/>
        <family val="2"/>
      </rPr>
      <t>AVANT</t>
    </r>
    <r>
      <rPr>
        <b/>
        <sz val="12"/>
        <color theme="1"/>
        <rFont val="Arial"/>
        <family val="2"/>
      </rPr>
      <t xml:space="preserve"> le 10 mars + Payé avant le 24 mars | Registered </t>
    </r>
    <r>
      <rPr>
        <b/>
        <u/>
        <sz val="12"/>
        <color theme="1"/>
        <rFont val="Arial"/>
        <family val="2"/>
      </rPr>
      <t>BEFORE</t>
    </r>
    <r>
      <rPr>
        <b/>
        <sz val="12"/>
        <color theme="1"/>
        <rFont val="Arial"/>
        <family val="2"/>
      </rPr>
      <t xml:space="preserve"> March 10th + Paid before March 24th 2023</t>
    </r>
  </si>
  <si>
    <t xml:space="preserve">Prénom de la personne contact / First name of the contact person </t>
  </si>
  <si>
    <t xml:space="preserve">Nom de la personne contact / Last name of the contact person </t>
  </si>
  <si>
    <t xml:space="preserve">Courriel de la personne contact / Contact person's email </t>
  </si>
  <si>
    <t>Numéro de téléphone de la personne contact / Phone number of the contact person</t>
  </si>
  <si>
    <t>Des photographes et des vidéastes assignés par l’organisation seront présents sur les sites de compétitions du Défi sportif AlterGo.</t>
  </si>
  <si>
    <t>Une photo et/ou une vidéo prise durant l'évènement peut être utilisée à des fins promotionnelles ou médiatiques, et ce, sans rémunération ni droit d’utilisation.</t>
  </si>
  <si>
    <t>Le droit d’utilisation des photos et vidéos par l’organisation AlterGo, incluant l'événement du Défi sportif AlterGo, est irrévocable, non exclusif, incessible, sans limite territoriale, pour une durée illimitée.</t>
  </si>
  <si>
    <t>Je comprends que le Défi sportif AlterGo est un événement public et que des photos/vidéos peuvent être captés en tout temps à des fins de diffusion publique</t>
  </si>
  <si>
    <t>www.defisportif.com</t>
  </si>
  <si>
    <t xml:space="preserve">             J'accepte que mes coordonnées soient transmises à des médias désirant faire des reportages sur le Défi sportif AlterGo afin que ma participation à l'événement soit publicisée.</t>
  </si>
  <si>
    <t xml:space="preserve">             I accept that my contact information is given to the Medias willing to do reports on the Defi sportif AlterGo so that my participation is published.</t>
  </si>
  <si>
    <t xml:space="preserve">            J'autorise le Défi sportif AlterGo, AlterGo et Formation AlterGo à me contacter ultérieurement, pour répondre à de courts sondages ou toutes autres communications. Si je ne suis plus intéressé, je pourrai me désinscrire à tout moment.</t>
  </si>
  <si>
    <t xml:space="preserve">            I authorize Défi sportif AlterGo, AlterGo and Formation AlterGo to contact me in the future, to respond to short surveys or other communications. If I am no longer interested, I may unsubscribe at any time.</t>
  </si>
  <si>
    <r>
      <t xml:space="preserve">            Je confirme avoir lu et compris les Termes et conditions liés aux médias et photos afin de compléter l'inscription de mes athlètes. </t>
    </r>
    <r>
      <rPr>
        <b/>
        <sz val="12"/>
        <color theme="7"/>
        <rFont val="Arial"/>
        <family val="2"/>
      </rPr>
      <t/>
    </r>
  </si>
  <si>
    <t>Cliquez ici pour les termes et conditions.</t>
  </si>
  <si>
    <t xml:space="preserve">            I confirm reading and understanding of the Terms and conditions related to Medias and pictures in order to complete my athlete's registration. </t>
  </si>
  <si>
    <t>Click here for terms and conditions.</t>
  </si>
  <si>
    <t>Titre de la personne contact / Title of the contact person</t>
  </si>
  <si>
    <t>Langue de communication / Preferred Language of communication</t>
  </si>
  <si>
    <t xml:space="preserve">En vous inscrivant au Défi sportif AlterGo 2023, vous acceptez d'adhérer à la Politique, règles et procédures du Défi sportif AlterGo que vous pouvez trouver ici : </t>
  </si>
  <si>
    <t>By registering into Défi sportif AlterGo 2023, you accept to follow Politics, regulations and procedures of Défi sportif AlterGo that you can find here:</t>
  </si>
  <si>
    <t>Photographers and videographers assigned by the organization will be present at the Défi sportif AlterGo competition sites.</t>
  </si>
  <si>
    <t>A photo and/or video taken during the event may be used for promotional or media purposes without compensation or right of use.</t>
  </si>
  <si>
    <t>The right to use the photos and videos by the AlterGo organization, including the Défi sportif AlterGo event, is irrevocable, non-exclusive, non-transferable, without territorial limits, for an unlimited time.</t>
  </si>
  <si>
    <t>I understand that the AlterGo Challenge is a public event and that photos/videos may be taken at any time for public viewing</t>
  </si>
  <si>
    <t>Termes et conditions liés aux médias et aux photos / Media and Photo Terms and Conditions</t>
  </si>
  <si>
    <t>Noms des athlètes / Athletes' last name</t>
  </si>
  <si>
    <t>Prénom des athlètes / Athlete's first name</t>
  </si>
  <si>
    <t>Date de naissance / Date of birth</t>
  </si>
  <si>
    <t>Sexe / Gender</t>
  </si>
  <si>
    <t>Numéro de chandail / Jersey number</t>
  </si>
  <si>
    <t>Brevet / Carded</t>
  </si>
  <si>
    <t>Nom d'équipe / Team name</t>
  </si>
  <si>
    <r>
      <t xml:space="preserve">Courriel / Email           </t>
    </r>
    <r>
      <rPr>
        <sz val="8"/>
        <color theme="1"/>
        <rFont val="Arial"/>
        <family val="2"/>
      </rPr>
      <t>*Les informations de la compétition seront acheminées aux courriels fournis. Competition information will be forwarded to the emails provided.</t>
    </r>
  </si>
  <si>
    <t>Région Qc / Qc Region</t>
  </si>
  <si>
    <t>CONTACT (Les informations relatives à la compétition seront acheminées à la personne contact / Information about the competition will be sent to the contact person).</t>
  </si>
  <si>
    <r>
      <t xml:space="preserve">En vous inscrivant au Défi sportif AlterGo 2023, vous acceptez d'adhérer à la Politique, règles et procédures du Défi sportif AlterGo que vous pouvez trouver ici : www.defisportif.com | </t>
    </r>
    <r>
      <rPr>
        <i/>
        <sz val="11"/>
        <color theme="1"/>
        <rFont val="Arial"/>
        <family val="2"/>
      </rPr>
      <t>By registering into Défi sportif AlterGo 2023 you accept to follow Politics, regulations and procedures of Défi sportif AlterGo that you can find here: www.defisportif.com</t>
    </r>
  </si>
  <si>
    <t>March 24th, 2023</t>
  </si>
  <si>
    <t>Liste des joueurs / Team member list</t>
  </si>
  <si>
    <r>
      <t>CLIQUEZ SUR L'ICONE CI-DESSOUS POUR</t>
    </r>
    <r>
      <rPr>
        <b/>
        <sz val="12"/>
        <color rgb="FF0081CB"/>
        <rFont val="Arial"/>
        <family val="2"/>
      </rPr>
      <t xml:space="preserve"> ACCÉDER </t>
    </r>
    <r>
      <rPr>
        <b/>
        <sz val="12"/>
        <color theme="7"/>
        <rFont val="Arial"/>
        <family val="2"/>
      </rPr>
      <t>AUX DIFFÉRENTES</t>
    </r>
    <r>
      <rPr>
        <b/>
        <sz val="12"/>
        <color rgb="FF0081CB"/>
        <rFont val="Arial"/>
        <family val="2"/>
      </rPr>
      <t xml:space="preserve"> SECTIONS | CLICK ON THE ICON BELOW TO BRING YOU TO THE SECTION</t>
    </r>
  </si>
  <si>
    <t xml:space="preserve">Envoyez ce formulaire à francoisg@altergo.ca pour compléter votre inscription avant le 10 mars 2023. / Send this form to francoisg@altergo.ca to complete your registration by March 10, 2023. </t>
  </si>
  <si>
    <t>Tournoi de powerchair soccer / Powerchair soccer Tournament</t>
  </si>
  <si>
    <t>Division 1-2</t>
  </si>
  <si>
    <t>Envoyez ce formulaire à francoisg@altergo.ca pour recevoir votre facture et les informations de paiement | 
Send this form to francoisg@altergo.ca to receive your invoice and payment information</t>
  </si>
  <si>
    <t>Veuillez faire votre paiement à l'ordre du Défi sportif AlterGo et l'envoyer à l'attention de François Girouard au | Please address you check to Défi sportif AlterGo and send it with the attention to François Girouard at 
525 rue Dominion, bureau 340, Montréal, Qc, H3J 2B4</t>
  </si>
  <si>
    <t>Nombre d'équipe/
Number of teams</t>
  </si>
  <si>
    <t>Employé assigné</t>
  </si>
  <si>
    <t>Identifiant attribué</t>
  </si>
  <si>
    <t>Date de réception</t>
  </si>
  <si>
    <t>Date Facturation</t>
  </si>
  <si>
    <t>Date de paiement</t>
  </si>
  <si>
    <t>ID</t>
  </si>
  <si>
    <t>Contact_prénom</t>
  </si>
  <si>
    <t>Contact_nom</t>
  </si>
  <si>
    <t>Contact_titre</t>
  </si>
  <si>
    <t>Contact_lanngue</t>
  </si>
  <si>
    <t>Contact_courriel</t>
  </si>
  <si>
    <t>Contact_téléphonne</t>
  </si>
  <si>
    <t>N/A</t>
  </si>
  <si>
    <t>D1_Basket_Division</t>
  </si>
  <si>
    <t>D1_Basket_Mini</t>
  </si>
  <si>
    <t>D1_Boccia</t>
  </si>
  <si>
    <t>D1_Hockey</t>
  </si>
  <si>
    <t>D1_Athlétisme</t>
  </si>
  <si>
    <t>D1_Soccer</t>
  </si>
  <si>
    <t>D2_Hébergement</t>
  </si>
  <si>
    <t>D3_Transport</t>
  </si>
  <si>
    <t>D4_Repas</t>
  </si>
  <si>
    <t>Nom de l'athlete</t>
  </si>
  <si>
    <t>Prénom de l'athlete</t>
  </si>
  <si>
    <t>Email du responsable</t>
  </si>
  <si>
    <t>Nom delegation</t>
  </si>
  <si>
    <t>No jumelage</t>
  </si>
  <si>
    <t>Hotel</t>
  </si>
  <si>
    <t>Room type</t>
  </si>
  <si>
    <t>Date d'arrivee (AA-MM-JJ)</t>
  </si>
  <si>
    <t>Date de depart (AA-MM-JJ)</t>
  </si>
  <si>
    <t xml:space="preserve">Pays </t>
  </si>
  <si>
    <t>Emplacement</t>
  </si>
  <si>
    <t>Sport</t>
  </si>
  <si>
    <t xml:space="preserve">Le transport est offert seulement si vous restez dans l’hôtel officiel du Défi sportif AlterGo attribué à votre sport. / Transportation is available only if you stay at the official AlterGo Sport Challenge hotel assigned to your sport.
</t>
  </si>
  <si>
    <t>Transport limité entre 23h00 et 6h00. | Limited transportation service between 11:00pm and 6:00am.</t>
  </si>
  <si>
    <t>ARRIVÉE | ARRIVAL</t>
  </si>
  <si>
    <t>Prénom / First name</t>
  </si>
  <si>
    <t>Nom / Last name</t>
  </si>
  <si>
    <t>Ville de départ
Departure City
Dernière correspondance
Last connection</t>
  </si>
  <si>
    <t>Date d'arrivée
Arrival Date
aaaa/mm/jj
aaaa/mm/dd</t>
  </si>
  <si>
    <t>Heure d'arrivée
Arrival Time
00:00 - 24:00</t>
  </si>
  <si>
    <t>Mode de transport / Transportation method</t>
  </si>
  <si>
    <t>Numéro de vol
Flight number
Last connection</t>
  </si>
  <si>
    <t>Destination finale
Final Destination City</t>
  </si>
  <si>
    <t>Compagnie de transport
Transportation company</t>
  </si>
  <si>
    <t>Nom et prénom de chaque personne sur ce vol du groupe
Name and first name of each person on this flight from your group</t>
  </si>
  <si>
    <t xml:space="preserve">Nombre de personnes ambulantes / Number of itinerant people
</t>
  </si>
  <si>
    <t xml:space="preserve"># Fauteuil roulant
Wheelchair </t>
  </si>
  <si>
    <t># Fauteuil électrique 
Electric wheelchair</t>
  </si>
  <si>
    <r>
      <t xml:space="preserve">Description des bagages </t>
    </r>
    <r>
      <rPr>
        <sz val="10"/>
        <color rgb="FFFF0000"/>
        <rFont val="Arial"/>
        <family val="2"/>
      </rPr>
      <t>*Veuillez indiquer les quantités de sacs, équipements et fauteuils supplémentaires</t>
    </r>
    <r>
      <rPr>
        <sz val="12"/>
        <color theme="1"/>
        <rFont val="Arial"/>
        <family val="2"/>
      </rPr>
      <t xml:space="preserve">
Luggages description *</t>
    </r>
    <r>
      <rPr>
        <sz val="10"/>
        <color rgb="FFFF0000"/>
        <rFont val="Arial"/>
        <family val="2"/>
      </rPr>
      <t>Please indicated bags, equipment and extra wheelchairs quantity</t>
    </r>
  </si>
  <si>
    <t>Équipe</t>
  </si>
  <si>
    <t>Contact</t>
  </si>
  <si>
    <r>
      <t xml:space="preserve">Chien d'assistance
Assistance dog
</t>
    </r>
    <r>
      <rPr>
        <sz val="8"/>
        <color rgb="FFFF0000"/>
        <rFont val="Arial"/>
        <family val="2"/>
      </rPr>
      <t>Veuillez svp vous assurer d'avoir les certificats d'attestation nécessaires
Please make sure that you have all the necessary attestation certificates</t>
    </r>
  </si>
  <si>
    <t>DÉPART | DEPARTURE</t>
  </si>
  <si>
    <r>
      <rPr>
        <b/>
        <sz val="16"/>
        <color rgb="FF58585B"/>
        <rFont val="Arial"/>
        <family val="2"/>
      </rPr>
      <t>TRÈS IMPORTANT</t>
    </r>
    <r>
      <rPr>
        <sz val="12"/>
        <color rgb="FF58585B"/>
        <rFont val="Arial"/>
        <family val="2"/>
      </rPr>
      <t xml:space="preserve">
</t>
    </r>
    <r>
      <rPr>
        <b/>
        <sz val="12"/>
        <color rgb="FF58585B"/>
        <rFont val="Arial"/>
        <family val="2"/>
      </rPr>
      <t>31 Mars 2023 : ANNULATION DES FORFAITS NON PAYÉS!</t>
    </r>
    <r>
      <rPr>
        <sz val="12"/>
        <color rgb="FF58585B"/>
        <rFont val="Arial"/>
        <family val="2"/>
      </rPr>
      <t xml:space="preserve">
Aucune réservation de forfait ne sera acceptée après le31 Mars 2023; après cette date, les réservations devront être faites directement à l’hôtel. Si nous n’avons pas reçu votre paiement au 31 Mars 2023, vos forfaits réservés seront annulés. Pour ceux qui attendent l’obtention d’un visa, nous demandons un dépôt 
(non-remboursable) d’un montant de 25% de votre facture globale afin de conserver la réservation de vos forfaits au-delà du 31 Mars 2023.
</t>
    </r>
  </si>
  <si>
    <r>
      <rPr>
        <b/>
        <i/>
        <sz val="16"/>
        <color rgb="FF58585B"/>
        <rFont val="Arial"/>
        <family val="2"/>
      </rPr>
      <t>VERY IMPORTANT</t>
    </r>
    <r>
      <rPr>
        <i/>
        <sz val="12"/>
        <color rgb="FF58585B"/>
        <rFont val="Arial"/>
        <family val="2"/>
      </rPr>
      <t xml:space="preserve">
</t>
    </r>
    <r>
      <rPr>
        <b/>
        <i/>
        <sz val="12"/>
        <color rgb="FF58585B"/>
        <rFont val="Arial"/>
        <family val="2"/>
      </rPr>
      <t xml:space="preserve">March 31st 2023: ALL NO-PAID PACKAGES WILL BE CANCELLED </t>
    </r>
    <r>
      <rPr>
        <i/>
        <sz val="12"/>
        <color rgb="FF58585B"/>
        <rFont val="Arial"/>
        <family val="2"/>
      </rPr>
      <t xml:space="preserve">
We will not accept any package reservations after March 31st 2023; after that date, reservations will have to be made directly to the hotel. If we do not have your payment before March 31st 2023 all the reserved packages will be canceled. For those who are waiting  for their visa, we ask for a deposit (non-refundable) of 25% of your total invoice before March 31st 2023 in order to keep the packages reserved. 
</t>
    </r>
  </si>
  <si>
    <t>Powerchair soccer</t>
  </si>
  <si>
    <t>21-23 avril 2023 / April 21-23 2023 - Cégep Édouard-Montpetit</t>
  </si>
  <si>
    <t>Total -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</si>
</sst>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 #,##0.00_)\ &quot;$&quot;_ ;_ * \(#,##0.00\)\ &quot;$&quot;_ ;_ * &quot;-&quot;??_)\ &quot;$&quot;_ ;_ @_ "/>
    <numFmt numFmtId="164" formatCode="[$-F800]dddd\,\ mmmm\ dd\,\ yyyy"/>
    <numFmt numFmtId="165" formatCode="_ * #,##0.00_)\ [$CAD]_ ;_ * \(#,##0.00\)\ [$CAD]_ ;_ * &quot;-&quot;??_)\ [$CAD]_ ;_ @_ "/>
  </numFmts>
  <fonts count="48">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Neo Sans Pro"/>
      <family val="2"/>
    </font>
    <font>
      <sz val="12"/>
      <color theme="1"/>
      <name val="Calibri"/>
      <family val="2"/>
      <scheme val="minor"/>
    </font>
    <font>
      <sz val="12"/>
      <color theme="1"/>
      <name val="Arial"/>
      <family val="2"/>
    </font>
    <font>
      <sz val="11"/>
      <color theme="1"/>
      <name val="Arial"/>
      <family val="2"/>
    </font>
    <font>
      <sz val="12"/>
      <color theme="0"/>
      <name val="Arial"/>
      <family val="2"/>
    </font>
    <font>
      <b/>
      <sz val="14"/>
      <color rgb="FF0081CB"/>
      <name val="Arial"/>
      <family val="2"/>
    </font>
    <font>
      <b/>
      <sz val="12"/>
      <color rgb="FFEB0028"/>
      <name val="Arial"/>
      <family val="2"/>
    </font>
    <font>
      <b/>
      <sz val="14"/>
      <color rgb="FFEB0028"/>
      <name val="Arial"/>
      <family val="2"/>
    </font>
    <font>
      <sz val="12"/>
      <name val="Arial"/>
      <family val="2"/>
    </font>
    <font>
      <b/>
      <sz val="12"/>
      <color rgb="FF0081CB"/>
      <name val="Arial"/>
      <family val="2"/>
    </font>
    <font>
      <sz val="12"/>
      <color rgb="FFFF0000"/>
      <name val="Arial"/>
      <family val="2"/>
    </font>
    <font>
      <sz val="11"/>
      <color theme="1"/>
      <name val="Calibri"/>
      <family val="2"/>
      <scheme val="minor"/>
    </font>
    <font>
      <i/>
      <sz val="11"/>
      <color theme="1"/>
      <name val="Arial"/>
      <family val="2"/>
    </font>
    <font>
      <b/>
      <sz val="11"/>
      <color theme="1"/>
      <name val="Arial"/>
      <family val="2"/>
    </font>
    <font>
      <b/>
      <sz val="12"/>
      <color theme="1"/>
      <name val="Arial"/>
      <family val="2"/>
    </font>
    <font>
      <b/>
      <sz val="18"/>
      <color theme="1"/>
      <name val="Arial"/>
      <family val="2"/>
    </font>
    <font>
      <b/>
      <sz val="14"/>
      <color theme="9"/>
      <name val="Arial"/>
      <family val="2"/>
    </font>
    <font>
      <i/>
      <sz val="12"/>
      <color theme="1"/>
      <name val="Arial"/>
      <family val="2"/>
    </font>
    <font>
      <b/>
      <sz val="10"/>
      <color theme="1"/>
      <name val="Arial"/>
      <family val="2"/>
    </font>
    <font>
      <b/>
      <u/>
      <sz val="12"/>
      <color theme="1"/>
      <name val="Arial"/>
      <family val="2"/>
    </font>
    <font>
      <b/>
      <sz val="12"/>
      <color rgb="FFFF0000"/>
      <name val="Arial"/>
      <family val="2"/>
    </font>
    <font>
      <b/>
      <sz val="12"/>
      <name val="Arial"/>
      <family val="2"/>
    </font>
    <font>
      <u/>
      <sz val="11"/>
      <color theme="10"/>
      <name val="Calibri"/>
      <family val="2"/>
      <scheme val="minor"/>
    </font>
    <font>
      <b/>
      <i/>
      <sz val="12"/>
      <name val="Arial"/>
      <family val="2"/>
    </font>
    <font>
      <sz val="12"/>
      <name val="Neo Sans Pro"/>
      <family val="2"/>
    </font>
    <font>
      <b/>
      <sz val="12"/>
      <color theme="7"/>
      <name val="Arial"/>
      <family val="2"/>
    </font>
    <font>
      <b/>
      <sz val="16"/>
      <color rgb="FFFF0000"/>
      <name val="Arial"/>
      <family val="2"/>
    </font>
    <font>
      <sz val="16"/>
      <color theme="1"/>
      <name val="Arial"/>
      <family val="2"/>
    </font>
    <font>
      <sz val="16"/>
      <color theme="1"/>
      <name val="Calibri"/>
      <family val="2"/>
      <scheme val="minor"/>
    </font>
    <font>
      <sz val="8"/>
      <color theme="1"/>
      <name val="Arial"/>
      <family val="2"/>
    </font>
    <font>
      <sz val="12"/>
      <color theme="3"/>
      <name val="Arial"/>
      <family val="2"/>
    </font>
    <font>
      <b/>
      <sz val="12"/>
      <color theme="3"/>
      <name val="Arial"/>
      <family val="2"/>
    </font>
    <font>
      <b/>
      <sz val="12"/>
      <color theme="0" tint="-4.9989318521683403E-2"/>
      <name val="Arial"/>
      <family val="2"/>
    </font>
    <font>
      <sz val="10"/>
      <color theme="1"/>
      <name val="Arial"/>
      <family val="2"/>
    </font>
    <font>
      <sz val="10"/>
      <color rgb="FFFF0000"/>
      <name val="Arial"/>
      <family val="2"/>
    </font>
    <font>
      <sz val="8"/>
      <color rgb="FFFF0000"/>
      <name val="Arial"/>
      <family val="2"/>
    </font>
    <font>
      <sz val="12"/>
      <color rgb="FF58585B"/>
      <name val="Arial"/>
      <family val="2"/>
    </font>
    <font>
      <b/>
      <sz val="16"/>
      <color rgb="FF58585B"/>
      <name val="Arial"/>
      <family val="2"/>
    </font>
    <font>
      <b/>
      <sz val="12"/>
      <color rgb="FF58585B"/>
      <name val="Arial"/>
      <family val="2"/>
    </font>
    <font>
      <i/>
      <sz val="12"/>
      <color rgb="FF58585B"/>
      <name val="Arial"/>
      <family val="2"/>
    </font>
    <font>
      <b/>
      <i/>
      <sz val="16"/>
      <color rgb="FF58585B"/>
      <name val="Arial"/>
      <family val="2"/>
    </font>
    <font>
      <b/>
      <i/>
      <sz val="12"/>
      <color rgb="FF58585B"/>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E1B64"/>
        <bgColor indexed="64"/>
      </patternFill>
    </fill>
    <fill>
      <patternFill patternType="solid">
        <fgColor rgb="FFEA0029"/>
        <bgColor indexed="64"/>
      </patternFill>
    </fill>
    <fill>
      <patternFill patternType="solid">
        <fgColor rgb="FF0081CB"/>
        <bgColor indexed="64"/>
      </patternFill>
    </fill>
    <fill>
      <patternFill patternType="solid">
        <fgColor rgb="FFFF5000"/>
        <bgColor indexed="64"/>
      </patternFill>
    </fill>
    <fill>
      <patternFill patternType="solid">
        <fgColor theme="7"/>
        <bgColor indexed="64"/>
      </patternFill>
    </fill>
    <fill>
      <patternFill patternType="solid">
        <fgColor rgb="FFFFC000"/>
        <bgColor indexed="64"/>
      </patternFill>
    </fill>
  </fills>
  <borders count="3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ck">
        <color rgb="FFEB0028"/>
      </left>
      <right/>
      <top style="thick">
        <color rgb="FFEB0028"/>
      </top>
      <bottom/>
      <diagonal/>
    </border>
    <border>
      <left/>
      <right/>
      <top style="thick">
        <color rgb="FFEB0028"/>
      </top>
      <bottom/>
      <diagonal/>
    </border>
    <border>
      <left/>
      <right style="thick">
        <color rgb="FFEB0028"/>
      </right>
      <top style="thick">
        <color rgb="FFEB0028"/>
      </top>
      <bottom/>
      <diagonal/>
    </border>
    <border>
      <left style="thick">
        <color rgb="FFEB0028"/>
      </left>
      <right/>
      <top/>
      <bottom/>
      <diagonal/>
    </border>
    <border>
      <left/>
      <right style="thick">
        <color rgb="FFEB0028"/>
      </right>
      <top/>
      <bottom/>
      <diagonal/>
    </border>
    <border>
      <left style="thick">
        <color rgb="FFEB0028"/>
      </left>
      <right/>
      <top/>
      <bottom style="thick">
        <color rgb="FFEB0028"/>
      </bottom>
      <diagonal/>
    </border>
    <border>
      <left/>
      <right/>
      <top/>
      <bottom style="thick">
        <color rgb="FFEB0028"/>
      </bottom>
      <diagonal/>
    </border>
    <border>
      <left/>
      <right style="thick">
        <color rgb="FFEB0028"/>
      </right>
      <top/>
      <bottom style="thick">
        <color rgb="FFEB002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4" fontId="17" fillId="0" borderId="0" applyFont="0" applyFill="0" applyBorder="0" applyAlignment="0" applyProtection="0"/>
    <xf numFmtId="0" fontId="28" fillId="0" borderId="0" applyNumberFormat="0" applyFill="0" applyBorder="0" applyAlignment="0" applyProtection="0"/>
  </cellStyleXfs>
  <cellXfs count="256">
    <xf numFmtId="0" fontId="0" fillId="0" borderId="0" xfId="0"/>
    <xf numFmtId="0" fontId="0" fillId="2" borderId="0" xfId="0" applyFill="1"/>
    <xf numFmtId="0" fontId="6" fillId="2" borderId="0" xfId="0" applyFont="1" applyFill="1"/>
    <xf numFmtId="0" fontId="7" fillId="2" borderId="0" xfId="0" applyFont="1" applyFill="1"/>
    <xf numFmtId="0" fontId="9" fillId="2" borderId="0" xfId="0" applyFont="1" applyFill="1"/>
    <xf numFmtId="0" fontId="8" fillId="2" borderId="0" xfId="0" applyFont="1" applyFill="1" applyBorder="1" applyProtection="1"/>
    <xf numFmtId="0" fontId="7" fillId="2" borderId="0" xfId="0" applyFont="1" applyFill="1" applyBorder="1" applyProtection="1"/>
    <xf numFmtId="0" fontId="8" fillId="2" borderId="0" xfId="0" applyFont="1" applyFill="1" applyProtection="1"/>
    <xf numFmtId="0" fontId="7" fillId="2" borderId="0" xfId="0" applyFont="1" applyFill="1" applyProtection="1"/>
    <xf numFmtId="0" fontId="6" fillId="2" borderId="0" xfId="0" applyFont="1" applyFill="1" applyProtection="1"/>
    <xf numFmtId="0" fontId="5" fillId="2" borderId="0" xfId="0" applyFont="1" applyFill="1" applyProtection="1"/>
    <xf numFmtId="0" fontId="14" fillId="2" borderId="0" xfId="0" applyFont="1" applyFill="1" applyProtection="1"/>
    <xf numFmtId="0" fontId="12" fillId="2" borderId="0" xfId="0" applyFont="1" applyFill="1" applyProtection="1"/>
    <xf numFmtId="15" fontId="12" fillId="2" borderId="0" xfId="0" applyNumberFormat="1" applyFont="1" applyFill="1" applyProtection="1"/>
    <xf numFmtId="165" fontId="12" fillId="0" borderId="1" xfId="0" applyNumberFormat="1" applyFont="1" applyFill="1" applyBorder="1" applyProtection="1"/>
    <xf numFmtId="165" fontId="12" fillId="2" borderId="1" xfId="0" applyNumberFormat="1" applyFont="1" applyFill="1" applyBorder="1" applyProtection="1"/>
    <xf numFmtId="0" fontId="11" fillId="2" borderId="0" xfId="0" applyFont="1" applyFill="1" applyBorder="1" applyProtection="1"/>
    <xf numFmtId="0" fontId="5" fillId="2" borderId="1" xfId="0" applyFont="1" applyFill="1" applyBorder="1" applyAlignment="1" applyProtection="1">
      <alignment wrapText="1"/>
    </xf>
    <xf numFmtId="0" fontId="9" fillId="2" borderId="0" xfId="0" applyFont="1" applyFill="1" applyProtection="1"/>
    <xf numFmtId="0" fontId="8" fillId="0" borderId="0" xfId="0" applyFont="1" applyFill="1" applyProtection="1"/>
    <xf numFmtId="165" fontId="8" fillId="2" borderId="0" xfId="0" applyNumberFormat="1" applyFont="1" applyFill="1" applyProtection="1"/>
    <xf numFmtId="165" fontId="8" fillId="2" borderId="2" xfId="0" applyNumberFormat="1" applyFont="1" applyFill="1" applyBorder="1" applyProtection="1"/>
    <xf numFmtId="165" fontId="12" fillId="2" borderId="0" xfId="0" applyNumberFormat="1" applyFont="1" applyFill="1" applyProtection="1"/>
    <xf numFmtId="0" fontId="14" fillId="3" borderId="1" xfId="0" applyFont="1" applyFill="1" applyBorder="1" applyProtection="1">
      <protection locked="0"/>
    </xf>
    <xf numFmtId="0" fontId="5" fillId="2" borderId="0" xfId="0" applyFont="1" applyFill="1" applyBorder="1" applyProtection="1"/>
    <xf numFmtId="164" fontId="5" fillId="2" borderId="0" xfId="0" applyNumberFormat="1" applyFont="1" applyFill="1" applyBorder="1" applyProtection="1"/>
    <xf numFmtId="0" fontId="15" fillId="2" borderId="0" xfId="0" applyFont="1" applyFill="1" applyProtection="1"/>
    <xf numFmtId="0" fontId="0" fillId="2" borderId="3" xfId="0" applyFill="1" applyBorder="1" applyProtection="1"/>
    <xf numFmtId="0" fontId="9" fillId="2" borderId="4" xfId="0" applyFont="1" applyFill="1" applyBorder="1" applyProtection="1"/>
    <xf numFmtId="0" fontId="7" fillId="2" borderId="6" xfId="0" applyFont="1" applyFill="1" applyBorder="1" applyProtection="1"/>
    <xf numFmtId="0" fontId="7" fillId="2" borderId="8" xfId="0" applyFont="1" applyFill="1" applyBorder="1" applyProtection="1"/>
    <xf numFmtId="0" fontId="8" fillId="2" borderId="9" xfId="0" applyFont="1" applyFill="1" applyBorder="1" applyProtection="1"/>
    <xf numFmtId="0" fontId="5" fillId="2" borderId="9" xfId="0" applyFont="1" applyFill="1" applyBorder="1" applyProtection="1"/>
    <xf numFmtId="0" fontId="11" fillId="2" borderId="9" xfId="0" applyFont="1" applyFill="1" applyBorder="1" applyProtection="1"/>
    <xf numFmtId="0" fontId="9" fillId="2" borderId="6" xfId="0" applyFont="1" applyFill="1" applyBorder="1" applyProtection="1"/>
    <xf numFmtId="0" fontId="10" fillId="2" borderId="0" xfId="0" applyFont="1" applyFill="1" applyBorder="1" applyAlignment="1" applyProtection="1"/>
    <xf numFmtId="165" fontId="5" fillId="2" borderId="0" xfId="1" applyNumberFormat="1" applyFont="1" applyFill="1" applyBorder="1" applyAlignment="1" applyProtection="1">
      <alignment vertical="center"/>
    </xf>
    <xf numFmtId="0" fontId="0" fillId="2" borderId="0" xfId="0" applyFill="1" applyBorder="1"/>
    <xf numFmtId="0" fontId="0" fillId="2" borderId="0" xfId="0" applyFill="1" applyBorder="1" applyProtection="1"/>
    <xf numFmtId="0" fontId="0" fillId="0" borderId="0" xfId="0" applyBorder="1"/>
    <xf numFmtId="0" fontId="9" fillId="2" borderId="5" xfId="0" applyFont="1" applyFill="1" applyBorder="1" applyProtection="1"/>
    <xf numFmtId="0" fontId="8" fillId="2" borderId="7" xfId="0" applyFont="1" applyFill="1" applyBorder="1" applyProtection="1"/>
    <xf numFmtId="0" fontId="9" fillId="2" borderId="0" xfId="0" applyFont="1" applyFill="1" applyBorder="1" applyProtection="1"/>
    <xf numFmtId="0" fontId="7" fillId="2" borderId="0" xfId="0" applyFont="1" applyFill="1" applyBorder="1"/>
    <xf numFmtId="0" fontId="5" fillId="2" borderId="0" xfId="0" applyFont="1" applyFill="1" applyAlignment="1" applyProtection="1">
      <protection locked="0"/>
    </xf>
    <xf numFmtId="0" fontId="13" fillId="2" borderId="0" xfId="0" applyNumberFormat="1" applyFont="1" applyFill="1" applyAlignment="1" applyProtection="1">
      <alignment horizontal="left"/>
    </xf>
    <xf numFmtId="0" fontId="5" fillId="2" borderId="7" xfId="0" applyFont="1" applyFill="1" applyBorder="1" applyProtection="1"/>
    <xf numFmtId="0" fontId="5" fillId="2" borderId="10" xfId="0" applyFont="1" applyFill="1" applyBorder="1" applyProtection="1"/>
    <xf numFmtId="0" fontId="5" fillId="2" borderId="0" xfId="0" applyFont="1" applyFill="1" applyAlignment="1" applyProtection="1">
      <alignment horizontal="center"/>
    </xf>
    <xf numFmtId="0" fontId="5" fillId="2" borderId="0" xfId="0" applyFont="1" applyFill="1" applyAlignment="1" applyProtection="1"/>
    <xf numFmtId="165" fontId="8" fillId="2" borderId="0" xfId="0" applyNumberFormat="1" applyFont="1" applyFill="1" applyBorder="1" applyProtection="1"/>
    <xf numFmtId="0" fontId="14" fillId="2" borderId="0" xfId="0" applyFont="1" applyFill="1" applyBorder="1" applyAlignment="1" applyProtection="1">
      <alignment wrapText="1"/>
    </xf>
    <xf numFmtId="165" fontId="12" fillId="2" borderId="0" xfId="0" applyNumberFormat="1" applyFont="1" applyFill="1" applyBorder="1" applyProtection="1"/>
    <xf numFmtId="49" fontId="9" fillId="2" borderId="0" xfId="0" applyNumberFormat="1" applyFont="1" applyFill="1" applyBorder="1" applyProtection="1">
      <protection locked="0"/>
    </xf>
    <xf numFmtId="0" fontId="20" fillId="2" borderId="0" xfId="0" applyFont="1" applyFill="1" applyProtection="1"/>
    <xf numFmtId="15" fontId="20" fillId="2" borderId="0" xfId="0" applyNumberFormat="1" applyFont="1" applyFill="1" applyProtection="1"/>
    <xf numFmtId="0" fontId="5" fillId="2" borderId="0" xfId="0" applyFont="1" applyFill="1" applyBorder="1" applyAlignment="1" applyProtection="1">
      <alignment wrapText="1"/>
    </xf>
    <xf numFmtId="0" fontId="5" fillId="2" borderId="0" xfId="0" applyFont="1" applyFill="1" applyAlignment="1" applyProtection="1">
      <alignment wrapText="1"/>
    </xf>
    <xf numFmtId="0" fontId="21" fillId="2" borderId="4" xfId="0" applyFont="1" applyFill="1" applyBorder="1" applyProtection="1"/>
    <xf numFmtId="15" fontId="5" fillId="2" borderId="0" xfId="0" applyNumberFormat="1" applyFont="1" applyFill="1" applyBorder="1" applyProtection="1"/>
    <xf numFmtId="16" fontId="5" fillId="2" borderId="0" xfId="0" applyNumberFormat="1" applyFont="1" applyFill="1" applyBorder="1" applyProtection="1"/>
    <xf numFmtId="164" fontId="5" fillId="2" borderId="9" xfId="0" applyNumberFormat="1" applyFont="1" applyFill="1" applyBorder="1" applyProtection="1"/>
    <xf numFmtId="0" fontId="22" fillId="2" borderId="0" xfId="0" applyFont="1" applyFill="1" applyBorder="1" applyProtection="1"/>
    <xf numFmtId="0" fontId="5" fillId="0" borderId="0" xfId="0" applyFont="1" applyFill="1" applyBorder="1" applyProtection="1"/>
    <xf numFmtId="0" fontId="0" fillId="2" borderId="5" xfId="0" applyFill="1" applyBorder="1" applyProtection="1"/>
    <xf numFmtId="0" fontId="7" fillId="2" borderId="7" xfId="0" applyFont="1" applyFill="1" applyBorder="1" applyProtection="1"/>
    <xf numFmtId="0" fontId="7" fillId="2" borderId="10" xfId="0" applyFont="1" applyFill="1" applyBorder="1" applyProtection="1"/>
    <xf numFmtId="0" fontId="6" fillId="2" borderId="9" xfId="0" applyFont="1" applyFill="1" applyBorder="1" applyProtection="1"/>
    <xf numFmtId="0" fontId="23" fillId="2" borderId="0" xfId="0" applyFont="1" applyFill="1" applyBorder="1" applyProtection="1"/>
    <xf numFmtId="0" fontId="24" fillId="2" borderId="0" xfId="0" applyFont="1" applyFill="1" applyBorder="1" applyAlignment="1" applyProtection="1">
      <alignment horizontal="center" vertical="center" wrapText="1"/>
    </xf>
    <xf numFmtId="0" fontId="5" fillId="2" borderId="1" xfId="0" applyFont="1" applyFill="1" applyBorder="1" applyAlignment="1" applyProtection="1">
      <alignment vertical="center" wrapText="1"/>
    </xf>
    <xf numFmtId="0" fontId="5" fillId="2" borderId="0" xfId="0" applyFont="1" applyFill="1" applyBorder="1" applyAlignment="1" applyProtection="1">
      <alignment horizontal="center" wrapText="1"/>
    </xf>
    <xf numFmtId="0" fontId="5" fillId="2" borderId="0" xfId="0" applyFont="1" applyFill="1" applyBorder="1" applyAlignment="1" applyProtection="1">
      <alignment horizont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xf numFmtId="0" fontId="8" fillId="2" borderId="0" xfId="0" applyFont="1" applyFill="1" applyBorder="1" applyAlignment="1" applyProtection="1">
      <alignment horizontal="center" vertical="center" wrapText="1"/>
    </xf>
    <xf numFmtId="0" fontId="6" fillId="2" borderId="0" xfId="0" applyFont="1" applyFill="1" applyAlignment="1">
      <alignment wrapText="1"/>
    </xf>
    <xf numFmtId="0" fontId="8" fillId="2" borderId="0" xfId="0" applyFont="1" applyFill="1" applyAlignment="1" applyProtection="1">
      <alignment wrapText="1"/>
    </xf>
    <xf numFmtId="15" fontId="5" fillId="2" borderId="0" xfId="0" applyNumberFormat="1" applyFont="1" applyFill="1" applyBorder="1" applyAlignment="1" applyProtection="1">
      <alignment wrapText="1"/>
    </xf>
    <xf numFmtId="0" fontId="9" fillId="2" borderId="6" xfId="0" applyFont="1" applyFill="1" applyBorder="1" applyAlignment="1" applyProtection="1">
      <alignment wrapText="1"/>
    </xf>
    <xf numFmtId="0" fontId="5" fillId="3" borderId="11" xfId="0" applyFont="1" applyFill="1" applyBorder="1" applyAlignment="1" applyProtection="1">
      <protection locked="0"/>
    </xf>
    <xf numFmtId="0" fontId="5" fillId="3" borderId="11" xfId="0" applyNumberFormat="1" applyFont="1" applyFill="1" applyBorder="1" applyAlignment="1" applyProtection="1">
      <protection locked="0"/>
    </xf>
    <xf numFmtId="0" fontId="5" fillId="2" borderId="0" xfId="0" applyFont="1" applyFill="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14" fillId="4" borderId="1" xfId="0" applyFont="1" applyFill="1" applyBorder="1" applyAlignment="1" applyProtection="1">
      <alignment horizontal="center"/>
      <protection locked="0"/>
    </xf>
    <xf numFmtId="0" fontId="16" fillId="0" borderId="0" xfId="0" applyFont="1" applyFill="1" applyBorder="1" applyProtection="1"/>
    <xf numFmtId="0" fontId="20" fillId="0" borderId="0" xfId="0" applyFont="1"/>
    <xf numFmtId="0" fontId="5" fillId="0" borderId="0" xfId="0" applyFont="1"/>
    <xf numFmtId="0" fontId="27" fillId="2" borderId="0" xfId="0" applyFont="1" applyFill="1" applyAlignment="1" applyProtection="1">
      <alignment horizontal="left" indent="6"/>
    </xf>
    <xf numFmtId="0" fontId="14" fillId="2" borderId="0" xfId="0" applyFont="1" applyFill="1" applyAlignment="1" applyProtection="1">
      <protection locked="0"/>
    </xf>
    <xf numFmtId="0" fontId="26" fillId="0" borderId="0" xfId="2" applyFont="1" applyAlignment="1">
      <alignment vertical="center"/>
    </xf>
    <xf numFmtId="0" fontId="16" fillId="2" borderId="0" xfId="0" applyFont="1" applyFill="1" applyBorder="1" applyProtection="1"/>
    <xf numFmtId="0" fontId="29" fillId="2" borderId="0" xfId="0" applyFont="1" applyFill="1" applyAlignment="1" applyProtection="1">
      <alignment horizontal="left" indent="6"/>
    </xf>
    <xf numFmtId="0" fontId="27" fillId="2" borderId="0" xfId="0" applyFont="1" applyFill="1" applyProtection="1"/>
    <xf numFmtId="22" fontId="5" fillId="2" borderId="0" xfId="0" applyNumberFormat="1" applyFont="1" applyFill="1" applyBorder="1" applyProtection="1"/>
    <xf numFmtId="0" fontId="27" fillId="2" borderId="0" xfId="0" applyFont="1" applyFill="1" applyAlignment="1" applyProtection="1">
      <protection locked="0"/>
    </xf>
    <xf numFmtId="0" fontId="30" fillId="2" borderId="0" xfId="0" applyFont="1" applyFill="1"/>
    <xf numFmtId="0" fontId="29" fillId="2" borderId="0" xfId="0" applyFont="1" applyFill="1" applyAlignment="1" applyProtection="1">
      <protection locked="0"/>
    </xf>
    <xf numFmtId="0" fontId="29" fillId="2" borderId="0" xfId="0" applyFont="1" applyFill="1" applyProtection="1"/>
    <xf numFmtId="0" fontId="23" fillId="0" borderId="0" xfId="0" applyFont="1"/>
    <xf numFmtId="0" fontId="9" fillId="2" borderId="13" xfId="0" applyFont="1" applyFill="1" applyBorder="1" applyProtection="1"/>
    <xf numFmtId="0" fontId="9" fillId="2" borderId="14" xfId="0" applyFont="1" applyFill="1" applyBorder="1" applyProtection="1"/>
    <xf numFmtId="0" fontId="9" fillId="2" borderId="16" xfId="0" applyFont="1" applyFill="1" applyBorder="1" applyProtection="1"/>
    <xf numFmtId="0" fontId="9" fillId="2" borderId="2" xfId="0" applyFont="1" applyFill="1" applyBorder="1" applyProtection="1"/>
    <xf numFmtId="0" fontId="9" fillId="2" borderId="13" xfId="0" applyFont="1" applyFill="1" applyBorder="1" applyAlignment="1" applyProtection="1"/>
    <xf numFmtId="0" fontId="9" fillId="2" borderId="14" xfId="0" applyFont="1" applyFill="1" applyBorder="1" applyAlignment="1" applyProtection="1">
      <alignment vertical="top" wrapText="1"/>
    </xf>
    <xf numFmtId="0" fontId="9" fillId="2" borderId="16" xfId="0" applyFont="1" applyFill="1" applyBorder="1" applyAlignment="1" applyProtection="1">
      <alignment vertical="top"/>
    </xf>
    <xf numFmtId="0" fontId="9" fillId="2" borderId="2" xfId="0" applyFont="1" applyFill="1" applyBorder="1" applyAlignment="1" applyProtection="1">
      <alignment vertical="top" wrapText="1"/>
    </xf>
    <xf numFmtId="0" fontId="32" fillId="0" borderId="0" xfId="0" applyFont="1" applyFill="1" applyProtection="1"/>
    <xf numFmtId="0" fontId="33" fillId="0" borderId="0" xfId="0" applyFont="1" applyFill="1" applyProtection="1"/>
    <xf numFmtId="0" fontId="33" fillId="0" borderId="0" xfId="0" applyFont="1" applyFill="1" applyBorder="1" applyProtection="1"/>
    <xf numFmtId="0" fontId="34" fillId="0" borderId="0" xfId="0" applyFont="1" applyFill="1"/>
    <xf numFmtId="14" fontId="5" fillId="3" borderId="11" xfId="0" applyNumberFormat="1" applyFont="1" applyFill="1" applyBorder="1" applyAlignment="1" applyProtection="1">
      <protection locked="0"/>
    </xf>
    <xf numFmtId="2" fontId="5" fillId="3" borderId="11" xfId="0" applyNumberFormat="1" applyFont="1" applyFill="1" applyBorder="1" applyAlignment="1" applyProtection="1">
      <protection locked="0"/>
    </xf>
    <xf numFmtId="0" fontId="0" fillId="2" borderId="18" xfId="0" applyFill="1" applyBorder="1" applyProtection="1"/>
    <xf numFmtId="0" fontId="21" fillId="2" borderId="19" xfId="0" applyFont="1" applyFill="1" applyBorder="1" applyProtection="1"/>
    <xf numFmtId="0" fontId="9" fillId="2" borderId="19" xfId="0" applyFont="1" applyFill="1" applyBorder="1" applyProtection="1"/>
    <xf numFmtId="0" fontId="0" fillId="2" borderId="19" xfId="0" applyFill="1" applyBorder="1"/>
    <xf numFmtId="0" fontId="0" fillId="2" borderId="20" xfId="0" applyFill="1" applyBorder="1"/>
    <xf numFmtId="0" fontId="7" fillId="2" borderId="21" xfId="0" applyFont="1" applyFill="1" applyBorder="1" applyProtection="1"/>
    <xf numFmtId="0" fontId="7" fillId="2" borderId="22" xfId="0" applyFont="1" applyFill="1" applyBorder="1"/>
    <xf numFmtId="0" fontId="7" fillId="2" borderId="23" xfId="0" applyFont="1" applyFill="1" applyBorder="1" applyProtection="1"/>
    <xf numFmtId="0" fontId="5" fillId="2" borderId="24" xfId="0" applyFont="1" applyFill="1" applyBorder="1" applyProtection="1"/>
    <xf numFmtId="164" fontId="5" fillId="2" borderId="24" xfId="0" applyNumberFormat="1" applyFont="1" applyFill="1" applyBorder="1" applyProtection="1"/>
    <xf numFmtId="0" fontId="7" fillId="2" borderId="24" xfId="0" applyFont="1" applyFill="1" applyBorder="1"/>
    <xf numFmtId="0" fontId="7" fillId="2" borderId="25" xfId="0" applyFont="1" applyFill="1" applyBorder="1"/>
    <xf numFmtId="0" fontId="11" fillId="2" borderId="24" xfId="0" applyFont="1" applyFill="1" applyBorder="1" applyProtection="1"/>
    <xf numFmtId="0" fontId="6" fillId="2" borderId="24" xfId="0" applyFont="1" applyFill="1" applyBorder="1"/>
    <xf numFmtId="0" fontId="8" fillId="2" borderId="24" xfId="0" applyFont="1" applyFill="1" applyBorder="1" applyProtection="1"/>
    <xf numFmtId="15" fontId="10" fillId="2" borderId="0" xfId="0" applyNumberFormat="1" applyFont="1" applyFill="1" applyBorder="1" applyAlignment="1" applyProtection="1">
      <alignment wrapText="1"/>
    </xf>
    <xf numFmtId="0" fontId="10" fillId="2" borderId="0" xfId="0" applyFont="1" applyFill="1"/>
    <xf numFmtId="0" fontId="15" fillId="0" borderId="0" xfId="0" applyFont="1" applyFill="1" applyAlignment="1" applyProtection="1"/>
    <xf numFmtId="0" fontId="11" fillId="0" borderId="9" xfId="0" applyFont="1" applyFill="1" applyBorder="1" applyProtection="1"/>
    <xf numFmtId="0" fontId="4" fillId="0" borderId="0" xfId="0" applyFont="1" applyFill="1" applyBorder="1" applyProtection="1"/>
    <xf numFmtId="0" fontId="28" fillId="2" borderId="0" xfId="2" applyFill="1" applyProtection="1"/>
    <xf numFmtId="0" fontId="4" fillId="2" borderId="1" xfId="0" applyFont="1" applyFill="1" applyBorder="1" applyAlignment="1" applyProtection="1">
      <alignment wrapText="1"/>
    </xf>
    <xf numFmtId="0" fontId="36" fillId="0" borderId="0" xfId="0" applyFont="1"/>
    <xf numFmtId="0" fontId="3" fillId="0" borderId="0" xfId="0" applyFont="1"/>
    <xf numFmtId="0" fontId="36" fillId="0" borderId="0" xfId="0" applyFont="1" applyBorder="1"/>
    <xf numFmtId="0" fontId="3" fillId="0" borderId="11" xfId="0" applyFont="1" applyBorder="1"/>
    <xf numFmtId="0" fontId="3" fillId="0" borderId="0" xfId="0" applyFont="1" applyBorder="1"/>
    <xf numFmtId="14" fontId="3" fillId="0" borderId="11" xfId="0" applyNumberFormat="1" applyFont="1" applyBorder="1"/>
    <xf numFmtId="16" fontId="3" fillId="0" borderId="0" xfId="0" applyNumberFormat="1" applyFont="1"/>
    <xf numFmtId="0" fontId="37" fillId="0" borderId="11" xfId="0" applyFont="1" applyBorder="1" applyAlignment="1">
      <alignment horizontal="center" vertical="center"/>
    </xf>
    <xf numFmtId="0" fontId="37" fillId="2" borderId="11" xfId="0" applyFont="1" applyFill="1" applyBorder="1" applyAlignment="1">
      <alignment horizontal="center" vertical="center" wrapText="1"/>
    </xf>
    <xf numFmtId="0" fontId="37" fillId="0" borderId="0" xfId="0" applyFont="1" applyBorder="1" applyAlignment="1">
      <alignment horizontal="center" vertical="center"/>
    </xf>
    <xf numFmtId="16" fontId="3" fillId="0" borderId="0" xfId="0" applyNumberFormat="1" applyFont="1" applyBorder="1"/>
    <xf numFmtId="0" fontId="3" fillId="3" borderId="2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8" fillId="5" borderId="11" xfId="0" applyFont="1" applyFill="1" applyBorder="1" applyAlignment="1">
      <alignment horizontal="center" vertical="center"/>
    </xf>
    <xf numFmtId="0" fontId="38" fillId="6" borderId="11" xfId="0" applyFont="1" applyFill="1" applyBorder="1" applyAlignment="1"/>
    <xf numFmtId="0" fontId="38" fillId="7" borderId="11" xfId="0" applyFont="1" applyFill="1" applyBorder="1" applyAlignment="1"/>
    <xf numFmtId="0" fontId="38" fillId="8" borderId="11" xfId="0" applyFont="1" applyFill="1" applyBorder="1" applyAlignment="1"/>
    <xf numFmtId="0" fontId="0" fillId="0" borderId="11" xfId="0" applyBorder="1" applyAlignment="1">
      <alignment horizontal="center" vertical="center"/>
    </xf>
    <xf numFmtId="0" fontId="0" fillId="9" borderId="11" xfId="0" applyFill="1" applyBorder="1" applyAlignment="1">
      <alignment horizontal="center" vertical="center"/>
    </xf>
    <xf numFmtId="14" fontId="0" fillId="0" borderId="11" xfId="0" applyNumberFormat="1" applyBorder="1" applyAlignment="1">
      <alignment vertical="center"/>
    </xf>
    <xf numFmtId="14" fontId="0" fillId="0" borderId="11" xfId="0" applyNumberFormat="1" applyBorder="1" applyAlignment="1">
      <alignment horizontal="center" vertical="center"/>
    </xf>
    <xf numFmtId="0" fontId="0" fillId="0" borderId="0" xfId="0" applyAlignment="1">
      <alignment horizontal="center" vertical="center"/>
    </xf>
    <xf numFmtId="0" fontId="0" fillId="0" borderId="11" xfId="0" applyBorder="1"/>
    <xf numFmtId="14" fontId="0" fillId="0" borderId="11" xfId="0" applyNumberFormat="1" applyBorder="1"/>
    <xf numFmtId="0" fontId="2" fillId="3" borderId="11" xfId="0" applyNumberFormat="1" applyFont="1" applyFill="1" applyBorder="1" applyAlignment="1" applyProtection="1">
      <protection locked="0"/>
    </xf>
    <xf numFmtId="0" fontId="2" fillId="3" borderId="11" xfId="0" applyFont="1" applyFill="1" applyBorder="1" applyAlignment="1" applyProtection="1">
      <protection locked="0"/>
    </xf>
    <xf numFmtId="0" fontId="2" fillId="3" borderId="11" xfId="0" applyFont="1" applyFill="1" applyBorder="1" applyAlignment="1" applyProtection="1">
      <alignment wrapText="1"/>
      <protection locked="0"/>
    </xf>
    <xf numFmtId="0" fontId="0" fillId="10" borderId="11" xfId="0" applyFill="1" applyBorder="1" applyAlignment="1">
      <alignment horizontal="center" vertical="center"/>
    </xf>
    <xf numFmtId="0" fontId="9" fillId="0" borderId="27" xfId="0" applyFont="1" applyFill="1" applyBorder="1" applyAlignment="1" applyProtection="1">
      <alignment horizontal="center" vertical="top" wrapText="1"/>
    </xf>
    <xf numFmtId="0" fontId="9" fillId="0" borderId="28" xfId="0" applyFont="1" applyFill="1" applyBorder="1" applyAlignment="1" applyProtection="1">
      <alignment horizontal="center" vertical="top" wrapText="1"/>
    </xf>
    <xf numFmtId="0" fontId="9" fillId="0" borderId="29" xfId="0" applyFont="1" applyFill="1" applyBorder="1" applyAlignment="1" applyProtection="1">
      <alignment horizontal="center" vertical="top" wrapText="1"/>
    </xf>
    <xf numFmtId="0" fontId="9" fillId="0" borderId="30"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31" xfId="0" applyFont="1" applyFill="1" applyBorder="1" applyAlignment="1" applyProtection="1">
      <alignment horizontal="center" vertical="top" wrapText="1"/>
    </xf>
    <xf numFmtId="0" fontId="9" fillId="0" borderId="32" xfId="0" applyFont="1" applyFill="1" applyBorder="1" applyAlignment="1" applyProtection="1">
      <alignment horizontal="center" vertical="top" wrapText="1"/>
    </xf>
    <xf numFmtId="0" fontId="9" fillId="0" borderId="33" xfId="0" applyFont="1" applyFill="1" applyBorder="1" applyAlignment="1" applyProtection="1">
      <alignment horizontal="center" vertical="top" wrapText="1"/>
    </xf>
    <xf numFmtId="0" fontId="9" fillId="0" borderId="34" xfId="0" applyFont="1" applyFill="1" applyBorder="1" applyAlignment="1" applyProtection="1">
      <alignment horizontal="center" vertical="top" wrapText="1"/>
    </xf>
    <xf numFmtId="0" fontId="9" fillId="2" borderId="14"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14" xfId="0" applyFont="1" applyFill="1" applyBorder="1" applyAlignment="1" applyProtection="1">
      <alignment horizontal="left" vertical="top" wrapText="1"/>
    </xf>
    <xf numFmtId="0" fontId="9" fillId="2" borderId="15"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Alignment="1">
      <alignment horizontal="left" vertical="center" wrapText="1"/>
    </xf>
    <xf numFmtId="0" fontId="9" fillId="0" borderId="27"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0" fillId="2" borderId="4" xfId="0" applyFill="1" applyBorder="1" applyProtection="1"/>
    <xf numFmtId="0" fontId="0" fillId="2" borderId="4" xfId="0" applyFill="1" applyBorder="1"/>
    <xf numFmtId="0" fontId="0" fillId="2" borderId="5" xfId="0" applyFill="1" applyBorder="1"/>
    <xf numFmtId="0" fontId="1" fillId="2" borderId="0" xfId="0" applyFont="1" applyFill="1" applyBorder="1" applyProtection="1"/>
    <xf numFmtId="0" fontId="7" fillId="2" borderId="7" xfId="0" applyFont="1" applyFill="1" applyBorder="1"/>
    <xf numFmtId="0" fontId="1" fillId="0" borderId="0" xfId="0" applyFont="1" applyFill="1" applyBorder="1" applyProtection="1"/>
    <xf numFmtId="15" fontId="1" fillId="2" borderId="0" xfId="0" applyNumberFormat="1" applyFont="1" applyFill="1" applyBorder="1" applyAlignment="1" applyProtection="1">
      <alignment wrapText="1"/>
    </xf>
    <xf numFmtId="15" fontId="1" fillId="2" borderId="0" xfId="0" applyNumberFormat="1" applyFont="1" applyFill="1" applyBorder="1" applyProtection="1"/>
    <xf numFmtId="16" fontId="1" fillId="2" borderId="0" xfId="0" applyNumberFormat="1" applyFont="1" applyFill="1" applyBorder="1" applyProtection="1"/>
    <xf numFmtId="164" fontId="1" fillId="2" borderId="0" xfId="0" applyNumberFormat="1" applyFont="1" applyFill="1" applyBorder="1" applyProtection="1"/>
    <xf numFmtId="0" fontId="7" fillId="2" borderId="9" xfId="0" applyFont="1" applyFill="1" applyBorder="1" applyProtection="1"/>
    <xf numFmtId="0" fontId="1" fillId="2" borderId="9" xfId="0" applyFont="1" applyFill="1" applyBorder="1" applyProtection="1"/>
    <xf numFmtId="164" fontId="1" fillId="2" borderId="9" xfId="0" applyNumberFormat="1" applyFont="1" applyFill="1" applyBorder="1" applyProtection="1"/>
    <xf numFmtId="0" fontId="7" fillId="2" borderId="9" xfId="0" applyFont="1" applyFill="1" applyBorder="1"/>
    <xf numFmtId="0" fontId="7" fillId="2" borderId="10" xfId="0" applyFont="1" applyFill="1" applyBorder="1"/>
    <xf numFmtId="0" fontId="1" fillId="2" borderId="0" xfId="0" applyFont="1" applyFill="1" applyProtection="1"/>
    <xf numFmtId="0" fontId="22" fillId="2" borderId="0" xfId="0" applyFont="1" applyFill="1" applyBorder="1" applyAlignment="1" applyProtection="1"/>
    <xf numFmtId="0" fontId="14" fillId="2" borderId="35" xfId="0" applyFont="1" applyFill="1" applyBorder="1" applyAlignment="1" applyProtection="1">
      <alignment horizontal="center" wrapText="1"/>
    </xf>
    <xf numFmtId="0" fontId="14" fillId="2" borderId="36" xfId="0" applyFont="1" applyFill="1" applyBorder="1" applyAlignment="1" applyProtection="1">
      <alignment horizontal="center" wrapText="1"/>
    </xf>
    <xf numFmtId="0" fontId="14" fillId="2" borderId="1" xfId="0" applyFont="1" applyFill="1" applyBorder="1" applyAlignment="1" applyProtection="1">
      <alignment wrapText="1"/>
    </xf>
    <xf numFmtId="0" fontId="14" fillId="3" borderId="35" xfId="0" applyFont="1" applyFill="1" applyBorder="1" applyAlignment="1" applyProtection="1">
      <alignment horizontal="center"/>
      <protection locked="0"/>
    </xf>
    <xf numFmtId="0" fontId="14" fillId="3" borderId="36" xfId="0" applyFont="1" applyFill="1" applyBorder="1" applyAlignment="1" applyProtection="1">
      <alignment horizontal="center"/>
      <protection locked="0"/>
    </xf>
    <xf numFmtId="0" fontId="10" fillId="2" borderId="0" xfId="0" applyFont="1" applyFill="1" applyBorder="1" applyProtection="1"/>
    <xf numFmtId="0" fontId="15" fillId="2" borderId="0" xfId="0" applyFont="1" applyFill="1" applyBorder="1" applyProtection="1"/>
    <xf numFmtId="0" fontId="1" fillId="2" borderId="1" xfId="0" applyFont="1" applyFill="1" applyBorder="1" applyAlignment="1" applyProtection="1">
      <alignment wrapText="1"/>
    </xf>
    <xf numFmtId="0" fontId="1" fillId="0" borderId="1" xfId="0" applyFont="1" applyFill="1" applyBorder="1" applyAlignment="1" applyProtection="1">
      <alignment wrapText="1"/>
    </xf>
    <xf numFmtId="0" fontId="1" fillId="0" borderId="1" xfId="0" applyFont="1" applyFill="1" applyBorder="1" applyAlignment="1">
      <alignment wrapText="1"/>
    </xf>
    <xf numFmtId="0" fontId="1" fillId="0" borderId="1" xfId="0" applyFont="1" applyBorder="1" applyAlignment="1">
      <alignment horizontal="center" wrapText="1"/>
    </xf>
    <xf numFmtId="0" fontId="39" fillId="0" borderId="1" xfId="0" applyFont="1" applyBorder="1" applyAlignment="1">
      <alignment horizontal="left" wrapText="1"/>
    </xf>
    <xf numFmtId="0" fontId="1" fillId="2" borderId="1" xfId="0" applyFont="1" applyFill="1" applyBorder="1" applyAlignment="1">
      <alignment wrapText="1"/>
    </xf>
    <xf numFmtId="0" fontId="14" fillId="2" borderId="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14" fontId="14" fillId="0" borderId="1" xfId="0" applyNumberFormat="1" applyFont="1" applyFill="1" applyBorder="1" applyAlignment="1" applyProtection="1">
      <alignment wrapText="1"/>
      <protection locked="0"/>
    </xf>
    <xf numFmtId="14" fontId="14" fillId="2" borderId="1" xfId="0" applyNumberFormat="1" applyFont="1" applyFill="1" applyBorder="1" applyAlignment="1" applyProtection="1">
      <alignment wrapText="1"/>
      <protection locked="0"/>
    </xf>
    <xf numFmtId="0" fontId="16" fillId="2" borderId="1" xfId="0" applyFont="1" applyFill="1" applyBorder="1" applyAlignment="1" applyProtection="1">
      <alignment wrapText="1"/>
      <protection locked="0"/>
    </xf>
    <xf numFmtId="0" fontId="1" fillId="0" borderId="1" xfId="0" applyFont="1" applyFill="1" applyBorder="1" applyAlignment="1" applyProtection="1">
      <alignment wrapText="1"/>
      <protection locked="0"/>
    </xf>
    <xf numFmtId="0" fontId="1" fillId="2" borderId="1" xfId="1" applyNumberFormat="1" applyFont="1" applyFill="1" applyBorder="1"/>
    <xf numFmtId="0" fontId="1" fillId="2" borderId="1" xfId="0" applyFont="1" applyFill="1" applyBorder="1"/>
    <xf numFmtId="0" fontId="1" fillId="0" borderId="1" xfId="0" applyFont="1" applyFill="1" applyBorder="1" applyProtection="1">
      <protection locked="0"/>
    </xf>
    <xf numFmtId="0" fontId="1" fillId="2" borderId="1" xfId="0" applyFont="1" applyFill="1" applyBorder="1" applyProtection="1">
      <protection locked="0"/>
    </xf>
    <xf numFmtId="0" fontId="1" fillId="2" borderId="0" xfId="0" applyFont="1" applyFill="1"/>
    <xf numFmtId="14" fontId="1" fillId="2" borderId="1" xfId="0" applyNumberFormat="1" applyFont="1" applyFill="1" applyBorder="1" applyAlignment="1" applyProtection="1">
      <alignment wrapText="1"/>
      <protection locked="0"/>
    </xf>
    <xf numFmtId="0" fontId="42" fillId="0" borderId="27" xfId="0" applyFont="1" applyFill="1" applyBorder="1" applyAlignment="1" applyProtection="1">
      <alignment horizontal="center" vertical="top" wrapText="1"/>
    </xf>
    <xf numFmtId="0" fontId="42" fillId="0" borderId="28" xfId="0" applyFont="1" applyFill="1" applyBorder="1" applyAlignment="1" applyProtection="1">
      <alignment horizontal="center" vertical="top" wrapText="1"/>
    </xf>
    <xf numFmtId="0" fontId="42" fillId="0" borderId="29" xfId="0" applyFont="1" applyFill="1" applyBorder="1" applyAlignment="1" applyProtection="1">
      <alignment horizontal="center" vertical="top" wrapText="1"/>
    </xf>
    <xf numFmtId="0" fontId="42" fillId="0" borderId="30" xfId="0" applyFont="1" applyFill="1" applyBorder="1" applyAlignment="1" applyProtection="1">
      <alignment horizontal="center" vertical="top" wrapText="1"/>
    </xf>
    <xf numFmtId="0" fontId="42" fillId="0" borderId="0" xfId="0" applyFont="1" applyFill="1" applyBorder="1" applyAlignment="1" applyProtection="1">
      <alignment horizontal="center" vertical="top" wrapText="1"/>
    </xf>
    <xf numFmtId="0" fontId="42" fillId="0" borderId="31" xfId="0" applyFont="1" applyFill="1" applyBorder="1" applyAlignment="1" applyProtection="1">
      <alignment horizontal="center" vertical="top" wrapText="1"/>
    </xf>
    <xf numFmtId="0" fontId="42" fillId="0" borderId="32" xfId="0" applyFont="1" applyFill="1" applyBorder="1" applyAlignment="1" applyProtection="1">
      <alignment horizontal="center" vertical="top" wrapText="1"/>
    </xf>
    <xf numFmtId="0" fontId="42" fillId="0" borderId="33" xfId="0" applyFont="1" applyFill="1" applyBorder="1" applyAlignment="1" applyProtection="1">
      <alignment horizontal="center" vertical="top" wrapText="1"/>
    </xf>
    <xf numFmtId="0" fontId="42" fillId="0" borderId="34" xfId="0" applyFont="1" applyFill="1" applyBorder="1" applyAlignment="1" applyProtection="1">
      <alignment horizontal="center" vertical="top" wrapText="1"/>
    </xf>
    <xf numFmtId="0" fontId="45" fillId="0" borderId="27" xfId="0" applyFont="1" applyFill="1" applyBorder="1" applyAlignment="1" applyProtection="1">
      <alignment horizontal="center" vertical="top" wrapText="1"/>
    </xf>
    <xf numFmtId="0" fontId="45" fillId="0" borderId="28" xfId="0" applyFont="1" applyFill="1" applyBorder="1" applyAlignment="1" applyProtection="1">
      <alignment horizontal="center" vertical="top" wrapText="1"/>
    </xf>
    <xf numFmtId="0" fontId="45" fillId="0" borderId="29" xfId="0" applyFont="1" applyFill="1" applyBorder="1" applyAlignment="1" applyProtection="1">
      <alignment horizontal="center" vertical="top" wrapText="1"/>
    </xf>
    <xf numFmtId="0" fontId="45" fillId="0" borderId="30" xfId="0" applyFont="1" applyFill="1" applyBorder="1" applyAlignment="1" applyProtection="1">
      <alignment horizontal="center" vertical="top" wrapText="1"/>
    </xf>
    <xf numFmtId="0" fontId="45" fillId="0" borderId="0" xfId="0" applyFont="1" applyFill="1" applyBorder="1" applyAlignment="1" applyProtection="1">
      <alignment horizontal="center" vertical="top" wrapText="1"/>
    </xf>
    <xf numFmtId="0" fontId="45" fillId="0" borderId="31" xfId="0" applyFont="1" applyFill="1" applyBorder="1" applyAlignment="1" applyProtection="1">
      <alignment horizontal="center" vertical="top" wrapText="1"/>
    </xf>
    <xf numFmtId="0" fontId="45" fillId="0" borderId="32" xfId="0" applyFont="1" applyFill="1" applyBorder="1" applyAlignment="1" applyProtection="1">
      <alignment horizontal="center" vertical="top" wrapText="1"/>
    </xf>
    <xf numFmtId="0" fontId="45" fillId="0" borderId="33" xfId="0" applyFont="1" applyFill="1" applyBorder="1" applyAlignment="1" applyProtection="1">
      <alignment horizontal="center" vertical="top" wrapText="1"/>
    </xf>
    <xf numFmtId="0" fontId="45" fillId="0" borderId="34" xfId="0" applyFont="1" applyFill="1" applyBorder="1" applyAlignment="1" applyProtection="1">
      <alignment horizontal="center" vertical="top" wrapText="1"/>
    </xf>
  </cellXfs>
  <cellStyles count="3">
    <cellStyle name="Lien hypertexte" xfId="2" builtinId="8"/>
    <cellStyle name="Monétaire" xfId="1" builtinId="4"/>
    <cellStyle name="Normal" xfId="0" builtinId="0"/>
  </cellStyles>
  <dxfs count="1">
    <dxf>
      <fill>
        <patternFill patternType="darkUp"/>
      </fill>
    </dxf>
  </dxfs>
  <tableStyles count="0" defaultTableStyle="TableStyleMedium2" defaultPivotStyle="PivotStyleLight16"/>
  <colors>
    <mruColors>
      <color rgb="FFEB0028"/>
      <color rgb="FF008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D4- Extra Meals'!A1"/><Relationship Id="rId1" Type="http://schemas.openxmlformats.org/officeDocument/2006/relationships/image" Target="../media/image1.jpeg"/><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hyperlink" Target="#'Infos &#233;quipes - Roster info'!A1"/></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4.jpeg"/><Relationship Id="rId3" Type="http://schemas.openxmlformats.org/officeDocument/2006/relationships/image" Target="../media/image9.jpeg"/><Relationship Id="rId7" Type="http://schemas.openxmlformats.org/officeDocument/2006/relationships/image" Target="../media/image13.jpeg"/><Relationship Id="rId2" Type="http://schemas.openxmlformats.org/officeDocument/2006/relationships/image" Target="../media/image8.jpeg"/><Relationship Id="rId1" Type="http://schemas.openxmlformats.org/officeDocument/2006/relationships/image" Target="../media/image7.jpeg"/><Relationship Id="rId6" Type="http://schemas.openxmlformats.org/officeDocument/2006/relationships/image" Target="../media/image12.jpeg"/><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0</xdr:col>
      <xdr:colOff>416940</xdr:colOff>
      <xdr:row>0</xdr:row>
      <xdr:rowOff>76200</xdr:rowOff>
    </xdr:from>
    <xdr:to>
      <xdr:col>0</xdr:col>
      <xdr:colOff>1428563</xdr:colOff>
      <xdr:row>6</xdr:row>
      <xdr:rowOff>73237</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940" y="76200"/>
          <a:ext cx="1024958" cy="1305137"/>
        </a:xfrm>
        <a:prstGeom prst="rect">
          <a:avLst/>
        </a:prstGeom>
      </xdr:spPr>
    </xdr:pic>
    <xdr:clientData/>
  </xdr:twoCellAnchor>
  <xdr:twoCellAnchor>
    <xdr:from>
      <xdr:col>1</xdr:col>
      <xdr:colOff>914400</xdr:colOff>
      <xdr:row>65</xdr:row>
      <xdr:rowOff>22860</xdr:rowOff>
    </xdr:from>
    <xdr:to>
      <xdr:col>1</xdr:col>
      <xdr:colOff>1481227</xdr:colOff>
      <xdr:row>65</xdr:row>
      <xdr:rowOff>22860</xdr:rowOff>
    </xdr:to>
    <xdr:cxnSp macro="">
      <xdr:nvCxnSpPr>
        <xdr:cNvPr id="16" name="Connecteur droit avec flèche 15">
          <a:extLst>
            <a:ext uri="{FF2B5EF4-FFF2-40B4-BE49-F238E27FC236}">
              <a16:creationId xmlns:a16="http://schemas.microsoft.com/office/drawing/2014/main" id="{00000000-0008-0000-0000-000010000000}"/>
            </a:ext>
          </a:extLst>
        </xdr:cNvPr>
        <xdr:cNvCxnSpPr/>
      </xdr:nvCxnSpPr>
      <xdr:spPr>
        <a:xfrm>
          <a:off x="2524125" y="20539710"/>
          <a:ext cx="566827"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942975</xdr:colOff>
      <xdr:row>63</xdr:row>
      <xdr:rowOff>153959</xdr:rowOff>
    </xdr:from>
    <xdr:to>
      <xdr:col>1</xdr:col>
      <xdr:colOff>1482437</xdr:colOff>
      <xdr:row>63</xdr:row>
      <xdr:rowOff>153959</xdr:rowOff>
    </xdr:to>
    <xdr:cxnSp macro="">
      <xdr:nvCxnSpPr>
        <xdr:cNvPr id="18" name="Connecteur droit avec flèche 17">
          <a:extLst>
            <a:ext uri="{FF2B5EF4-FFF2-40B4-BE49-F238E27FC236}">
              <a16:creationId xmlns:a16="http://schemas.microsoft.com/office/drawing/2014/main" id="{00000000-0008-0000-0000-000012000000}"/>
            </a:ext>
          </a:extLst>
        </xdr:cNvPr>
        <xdr:cNvCxnSpPr/>
      </xdr:nvCxnSpPr>
      <xdr:spPr>
        <a:xfrm>
          <a:off x="2552700" y="20042159"/>
          <a:ext cx="539462"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942975</xdr:colOff>
      <xdr:row>61</xdr:row>
      <xdr:rowOff>1732</xdr:rowOff>
    </xdr:from>
    <xdr:to>
      <xdr:col>1</xdr:col>
      <xdr:colOff>1529195</xdr:colOff>
      <xdr:row>61</xdr:row>
      <xdr:rowOff>1732</xdr:rowOff>
    </xdr:to>
    <xdr:cxnSp macro="">
      <xdr:nvCxnSpPr>
        <xdr:cNvPr id="17" name="Connecteur droit avec flèche 16">
          <a:extLst>
            <a:ext uri="{FF2B5EF4-FFF2-40B4-BE49-F238E27FC236}">
              <a16:creationId xmlns:a16="http://schemas.microsoft.com/office/drawing/2014/main" id="{00000000-0008-0000-0000-000011000000}"/>
            </a:ext>
          </a:extLst>
        </xdr:cNvPr>
        <xdr:cNvCxnSpPr/>
      </xdr:nvCxnSpPr>
      <xdr:spPr>
        <a:xfrm>
          <a:off x="2552700" y="19394632"/>
          <a:ext cx="586220"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633845</xdr:colOff>
      <xdr:row>44</xdr:row>
      <xdr:rowOff>113145</xdr:rowOff>
    </xdr:from>
    <xdr:to>
      <xdr:col>4</xdr:col>
      <xdr:colOff>251457</xdr:colOff>
      <xdr:row>49</xdr:row>
      <xdr:rowOff>174797</xdr:rowOff>
    </xdr:to>
    <xdr:pic>
      <xdr:nvPicPr>
        <xdr:cNvPr id="10" name="Image 9">
          <a:hlinkClick xmlns:r="http://schemas.openxmlformats.org/officeDocument/2006/relationships" r:id="rId2"/>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995" b="7092"/>
        <a:stretch/>
      </xdr:blipFill>
      <xdr:spPr>
        <a:xfrm>
          <a:off x="3808845" y="11936845"/>
          <a:ext cx="1568332" cy="1059872"/>
        </a:xfrm>
        <a:prstGeom prst="rect">
          <a:avLst/>
        </a:prstGeom>
      </xdr:spPr>
    </xdr:pic>
    <xdr:clientData/>
  </xdr:twoCellAnchor>
  <xdr:twoCellAnchor>
    <xdr:from>
      <xdr:col>2</xdr:col>
      <xdr:colOff>309418</xdr:colOff>
      <xdr:row>42</xdr:row>
      <xdr:rowOff>172027</xdr:rowOff>
    </xdr:from>
    <xdr:to>
      <xdr:col>4</xdr:col>
      <xdr:colOff>551873</xdr:colOff>
      <xdr:row>44</xdr:row>
      <xdr:rowOff>88900</xdr:rowOff>
    </xdr:to>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3484418" y="11589327"/>
          <a:ext cx="2185555" cy="323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200" b="1" i="0">
              <a:latin typeface="Arial" panose="020B0604020202020204" pitchFamily="34" charset="0"/>
              <a:cs typeface="Arial" panose="020B0604020202020204" pitchFamily="34" charset="0"/>
            </a:rPr>
            <a:t> REPAS | MEALS    </a:t>
          </a:r>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xdr:row>
          <xdr:rowOff>19050</xdr:rowOff>
        </xdr:from>
        <xdr:to>
          <xdr:col>0</xdr:col>
          <xdr:colOff>419100</xdr:colOff>
          <xdr:row>16</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19050</xdr:rowOff>
        </xdr:from>
        <xdr:to>
          <xdr:col>0</xdr:col>
          <xdr:colOff>419100</xdr:colOff>
          <xdr:row>16</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19050</xdr:rowOff>
        </xdr:from>
        <xdr:to>
          <xdr:col>0</xdr:col>
          <xdr:colOff>1095375</xdr:colOff>
          <xdr:row>18</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xdr:row>
          <xdr:rowOff>19050</xdr:rowOff>
        </xdr:from>
        <xdr:to>
          <xdr:col>0</xdr:col>
          <xdr:colOff>1095375</xdr:colOff>
          <xdr:row>21</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19050</xdr:rowOff>
        </xdr:from>
        <xdr:to>
          <xdr:col>0</xdr:col>
          <xdr:colOff>1104900</xdr:colOff>
          <xdr:row>24</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45</xdr:row>
      <xdr:rowOff>0</xdr:rowOff>
    </xdr:from>
    <xdr:to>
      <xdr:col>1</xdr:col>
      <xdr:colOff>1203027</xdr:colOff>
      <xdr:row>49</xdr:row>
      <xdr:rowOff>174890</xdr:rowOff>
    </xdr:to>
    <xdr:pic>
      <xdr:nvPicPr>
        <xdr:cNvPr id="19" name="Image 18">
          <a:hlinkClick xmlns:r="http://schemas.openxmlformats.org/officeDocument/2006/relationships" r:id="rId4"/>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12900" y="15494000"/>
          <a:ext cx="1214457" cy="973720"/>
        </a:xfrm>
        <a:prstGeom prst="rect">
          <a:avLst/>
        </a:prstGeom>
      </xdr:spPr>
    </xdr:pic>
    <xdr:clientData/>
  </xdr:twoCellAnchor>
  <xdr:twoCellAnchor>
    <xdr:from>
      <xdr:col>0</xdr:col>
      <xdr:colOff>1498600</xdr:colOff>
      <xdr:row>42</xdr:row>
      <xdr:rowOff>38100</xdr:rowOff>
    </xdr:from>
    <xdr:to>
      <xdr:col>2</xdr:col>
      <xdr:colOff>21936</xdr:colOff>
      <xdr:row>45</xdr:row>
      <xdr:rowOff>0</xdr:rowOff>
    </xdr:to>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1498600" y="14922500"/>
          <a:ext cx="1787236"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200" b="1">
              <a:latin typeface="Arial" panose="020B0604020202020204" pitchFamily="34" charset="0"/>
              <a:cs typeface="Arial" panose="020B0604020202020204" pitchFamily="34" charset="0"/>
            </a:rPr>
            <a:t>MEMBRES</a:t>
          </a:r>
          <a:r>
            <a:rPr lang="fr-CA" sz="1200" b="1" baseline="0">
              <a:latin typeface="Arial" panose="020B0604020202020204" pitchFamily="34" charset="0"/>
              <a:cs typeface="Arial" panose="020B0604020202020204" pitchFamily="34" charset="0"/>
            </a:rPr>
            <a:t> DE L'ÉQUIPE / ROSTER</a:t>
          </a:r>
        </a:p>
        <a:p>
          <a:pPr algn="ctr"/>
          <a:endParaRPr lang="fr-CA" sz="1200" b="1">
            <a:latin typeface="Arial" panose="020B0604020202020204" pitchFamily="34" charset="0"/>
            <a:cs typeface="Arial" panose="020B0604020202020204" pitchFamily="34" charset="0"/>
          </a:endParaRPr>
        </a:p>
      </xdr:txBody>
    </xdr:sp>
    <xdr:clientData/>
  </xdr:twoCellAnchor>
  <xdr:twoCellAnchor editAs="oneCell">
    <xdr:from>
      <xdr:col>7</xdr:col>
      <xdr:colOff>101600</xdr:colOff>
      <xdr:row>0</xdr:row>
      <xdr:rowOff>145999</xdr:rowOff>
    </xdr:from>
    <xdr:to>
      <xdr:col>9</xdr:col>
      <xdr:colOff>228599</xdr:colOff>
      <xdr:row>6</xdr:row>
      <xdr:rowOff>34313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804400" y="145999"/>
          <a:ext cx="1574799" cy="1196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674913</xdr:colOff>
      <xdr:row>1</xdr:row>
      <xdr:rowOff>65313</xdr:rowOff>
    </xdr:from>
    <xdr:to>
      <xdr:col>10</xdr:col>
      <xdr:colOff>175037</xdr:colOff>
      <xdr:row>5</xdr:row>
      <xdr:rowOff>169380</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4856" y="359227"/>
          <a:ext cx="885875" cy="887839"/>
        </a:xfrm>
        <a:prstGeom prst="rect">
          <a:avLst/>
        </a:prstGeom>
      </xdr:spPr>
    </xdr:pic>
    <xdr:clientData/>
  </xdr:twoCellAnchor>
  <xdr:twoCellAnchor editAs="oneCell">
    <xdr:from>
      <xdr:col>1</xdr:col>
      <xdr:colOff>244928</xdr:colOff>
      <xdr:row>0</xdr:row>
      <xdr:rowOff>54429</xdr:rowOff>
    </xdr:from>
    <xdr:to>
      <xdr:col>1</xdr:col>
      <xdr:colOff>1277506</xdr:colOff>
      <xdr:row>6</xdr:row>
      <xdr:rowOff>39673</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928" y="54429"/>
          <a:ext cx="1024958" cy="1305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150770</xdr:colOff>
      <xdr:row>0</xdr:row>
      <xdr:rowOff>28575</xdr:rowOff>
    </xdr:from>
    <xdr:to>
      <xdr:col>0</xdr:col>
      <xdr:colOff>1137415</xdr:colOff>
      <xdr:row>6</xdr:row>
      <xdr:rowOff>28575</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770" y="28575"/>
          <a:ext cx="986645" cy="1304925"/>
        </a:xfrm>
        <a:prstGeom prst="rect">
          <a:avLst/>
        </a:prstGeom>
      </xdr:spPr>
    </xdr:pic>
    <xdr:clientData/>
  </xdr:twoCellAnchor>
  <xdr:twoCellAnchor editAs="oneCell">
    <xdr:from>
      <xdr:col>12</xdr:col>
      <xdr:colOff>457200</xdr:colOff>
      <xdr:row>15</xdr:row>
      <xdr:rowOff>53341</xdr:rowOff>
    </xdr:from>
    <xdr:to>
      <xdr:col>12</xdr:col>
      <xdr:colOff>1078230</xdr:colOff>
      <xdr:row>15</xdr:row>
      <xdr:rowOff>713085</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83425" y="3539491"/>
          <a:ext cx="621030" cy="659744"/>
        </a:xfrm>
        <a:prstGeom prst="rect">
          <a:avLst/>
        </a:prstGeom>
      </xdr:spPr>
    </xdr:pic>
    <xdr:clientData/>
  </xdr:twoCellAnchor>
  <xdr:oneCellAnchor>
    <xdr:from>
      <xdr:col>12</xdr:col>
      <xdr:colOff>457200</xdr:colOff>
      <xdr:row>38</xdr:row>
      <xdr:rowOff>53341</xdr:rowOff>
    </xdr:from>
    <xdr:ext cx="624840" cy="663554"/>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83425" y="9035416"/>
          <a:ext cx="624840" cy="663554"/>
        </a:xfrm>
        <a:prstGeom prst="rect">
          <a:avLst/>
        </a:prstGeom>
      </xdr:spPr>
    </xdr:pic>
    <xdr:clientData/>
  </xdr:oneCellAnchor>
  <xdr:twoCellAnchor editAs="oneCell">
    <xdr:from>
      <xdr:col>9</xdr:col>
      <xdr:colOff>1224944</xdr:colOff>
      <xdr:row>0</xdr:row>
      <xdr:rowOff>127000</xdr:rowOff>
    </xdr:from>
    <xdr:to>
      <xdr:col>10</xdr:col>
      <xdr:colOff>401827</xdr:colOff>
      <xdr:row>7</xdr:row>
      <xdr:rowOff>57150</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036319" y="127000"/>
          <a:ext cx="1148558" cy="1330325"/>
        </a:xfrm>
        <a:prstGeom prst="rect">
          <a:avLst/>
        </a:prstGeom>
      </xdr:spPr>
    </xdr:pic>
    <xdr:clientData/>
  </xdr:twoCellAnchor>
  <xdr:twoCellAnchor editAs="oneCell">
    <xdr:from>
      <xdr:col>11</xdr:col>
      <xdr:colOff>254000</xdr:colOff>
      <xdr:row>15</xdr:row>
      <xdr:rowOff>127000</xdr:rowOff>
    </xdr:from>
    <xdr:to>
      <xdr:col>11</xdr:col>
      <xdr:colOff>808990</xdr:colOff>
      <xdr:row>15</xdr:row>
      <xdr:rowOff>685800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427700" y="3613150"/>
          <a:ext cx="554990" cy="558800"/>
        </a:xfrm>
        <a:prstGeom prst="rect">
          <a:avLst/>
        </a:prstGeom>
      </xdr:spPr>
    </xdr:pic>
    <xdr:clientData/>
  </xdr:twoCellAnchor>
  <xdr:twoCellAnchor editAs="oneCell">
    <xdr:from>
      <xdr:col>11</xdr:col>
      <xdr:colOff>279400</xdr:colOff>
      <xdr:row>38</xdr:row>
      <xdr:rowOff>76200</xdr:rowOff>
    </xdr:from>
    <xdr:to>
      <xdr:col>11</xdr:col>
      <xdr:colOff>826770</xdr:colOff>
      <xdr:row>38</xdr:row>
      <xdr:rowOff>627380</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453100" y="9058275"/>
          <a:ext cx="547370" cy="551180"/>
        </a:xfrm>
        <a:prstGeom prst="rect">
          <a:avLst/>
        </a:prstGeom>
      </xdr:spPr>
    </xdr:pic>
    <xdr:clientData/>
  </xdr:twoCellAnchor>
  <xdr:twoCellAnchor editAs="oneCell">
    <xdr:from>
      <xdr:col>12</xdr:col>
      <xdr:colOff>457200</xdr:colOff>
      <xdr:row>15</xdr:row>
      <xdr:rowOff>104141</xdr:rowOff>
    </xdr:from>
    <xdr:to>
      <xdr:col>12</xdr:col>
      <xdr:colOff>981710</xdr:colOff>
      <xdr:row>15</xdr:row>
      <xdr:rowOff>665667</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783425" y="3590291"/>
          <a:ext cx="524510" cy="561526"/>
        </a:xfrm>
        <a:prstGeom prst="rect">
          <a:avLst/>
        </a:prstGeom>
      </xdr:spPr>
    </xdr:pic>
    <xdr:clientData/>
  </xdr:twoCellAnchor>
  <xdr:twoCellAnchor editAs="oneCell">
    <xdr:from>
      <xdr:col>11</xdr:col>
      <xdr:colOff>254000</xdr:colOff>
      <xdr:row>15</xdr:row>
      <xdr:rowOff>114300</xdr:rowOff>
    </xdr:from>
    <xdr:to>
      <xdr:col>11</xdr:col>
      <xdr:colOff>808990</xdr:colOff>
      <xdr:row>15</xdr:row>
      <xdr:rowOff>665480</xdr:rowOff>
    </xdr:to>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427700" y="3600450"/>
          <a:ext cx="554990" cy="551180"/>
        </a:xfrm>
        <a:prstGeom prst="rect">
          <a:avLst/>
        </a:prstGeom>
      </xdr:spPr>
    </xdr:pic>
    <xdr:clientData/>
  </xdr:twoCellAnchor>
  <xdr:twoCellAnchor editAs="oneCell">
    <xdr:from>
      <xdr:col>12</xdr:col>
      <xdr:colOff>457200</xdr:colOff>
      <xdr:row>38</xdr:row>
      <xdr:rowOff>104141</xdr:rowOff>
    </xdr:from>
    <xdr:to>
      <xdr:col>12</xdr:col>
      <xdr:colOff>981710</xdr:colOff>
      <xdr:row>38</xdr:row>
      <xdr:rowOff>665667</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783425" y="9086216"/>
          <a:ext cx="524510" cy="561526"/>
        </a:xfrm>
        <a:prstGeom prst="rect">
          <a:avLst/>
        </a:prstGeom>
      </xdr:spPr>
    </xdr:pic>
    <xdr:clientData/>
  </xdr:twoCellAnchor>
  <xdr:twoCellAnchor editAs="oneCell">
    <xdr:from>
      <xdr:col>11</xdr:col>
      <xdr:colOff>254000</xdr:colOff>
      <xdr:row>38</xdr:row>
      <xdr:rowOff>114300</xdr:rowOff>
    </xdr:from>
    <xdr:to>
      <xdr:col>11</xdr:col>
      <xdr:colOff>808990</xdr:colOff>
      <xdr:row>38</xdr:row>
      <xdr:rowOff>665480</xdr:rowOff>
    </xdr:to>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427700" y="9096375"/>
          <a:ext cx="554990" cy="5511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327219</xdr:colOff>
      <xdr:row>0</xdr:row>
      <xdr:rowOff>76200</xdr:rowOff>
    </xdr:from>
    <xdr:to>
      <xdr:col>0</xdr:col>
      <xdr:colOff>1352550</xdr:colOff>
      <xdr:row>6</xdr:row>
      <xdr:rowOff>66684</xdr:rowOff>
    </xdr:to>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219" y="76200"/>
          <a:ext cx="1029141" cy="1280169"/>
        </a:xfrm>
        <a:prstGeom prst="rect">
          <a:avLst/>
        </a:prstGeom>
      </xdr:spPr>
    </xdr:pic>
    <xdr:clientData/>
  </xdr:twoCellAnchor>
  <xdr:twoCellAnchor editAs="oneCell">
    <xdr:from>
      <xdr:col>7</xdr:col>
      <xdr:colOff>9525</xdr:colOff>
      <xdr:row>0</xdr:row>
      <xdr:rowOff>247649</xdr:rowOff>
    </xdr:from>
    <xdr:to>
      <xdr:col>7</xdr:col>
      <xdr:colOff>998601</xdr:colOff>
      <xdr:row>5</xdr:row>
      <xdr:rowOff>135635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10875" y="247649"/>
          <a:ext cx="987171" cy="987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ire_paiements_boccianational_17.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Inscription-Reg."/>
      <sheetName val="D2- Hébergement - Hotel"/>
      <sheetName val="D3-Transport (PP)"/>
      <sheetName val="Termes et conditions Media"/>
    </sheetNames>
    <sheetDataSet>
      <sheetData sheetId="0" refreshError="1">
        <row r="3">
          <cell r="B3" t="str">
            <v>Boccia national</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1">
  <a:themeElements>
    <a:clrScheme name="Personnalisé 1">
      <a:dk1>
        <a:srgbClr val="58585B"/>
      </a:dk1>
      <a:lt1>
        <a:sysClr val="window" lastClr="FFFFFF"/>
      </a:lt1>
      <a:dk2>
        <a:srgbClr val="2C2C2D"/>
      </a:dk2>
      <a:lt2>
        <a:srgbClr val="EDEDED"/>
      </a:lt2>
      <a:accent1>
        <a:srgbClr val="63B0BB"/>
      </a:accent1>
      <a:accent2>
        <a:srgbClr val="E03EAE"/>
      </a:accent2>
      <a:accent3>
        <a:srgbClr val="25CAD3"/>
      </a:accent3>
      <a:accent4>
        <a:srgbClr val="EB0028"/>
      </a:accent4>
      <a:accent5>
        <a:srgbClr val="5D0C8B"/>
      </a:accent5>
      <a:accent6>
        <a:srgbClr val="0081CB"/>
      </a:accent6>
      <a:hlink>
        <a:srgbClr val="9E1B64"/>
      </a:hlink>
      <a:folHlink>
        <a:srgbClr val="E70094"/>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defisportif.com/athletes/sports-competition/politiques-regles-et-procedures/" TargetMode="External"/><Relationship Id="rId1" Type="http://schemas.openxmlformats.org/officeDocument/2006/relationships/hyperlink" Target="https://www.defisportif.com/en/athletes-en/competitive-sports/politics/"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5"/>
  <sheetViews>
    <sheetView tabSelected="1" topLeftCell="A37" zoomScale="75" zoomScaleNormal="75" zoomScaleSheetLayoutView="100" workbookViewId="0">
      <selection activeCell="C57" sqref="C57"/>
    </sheetView>
  </sheetViews>
  <sheetFormatPr baseColWidth="10" defaultColWidth="11.42578125" defaultRowHeight="15"/>
  <cols>
    <col min="1" max="1" width="23.42578125" style="1" customWidth="1"/>
    <col min="2" max="2" width="24.140625" style="1" customWidth="1"/>
    <col min="3" max="3" width="20.7109375" style="1" customWidth="1"/>
    <col min="4" max="4" width="8.42578125" style="1" customWidth="1"/>
    <col min="5" max="5" width="16.28515625" style="1" customWidth="1"/>
    <col min="6" max="6" width="29.140625" style="1" customWidth="1"/>
    <col min="7" max="7" width="23.140625" style="1" customWidth="1"/>
    <col min="8" max="8" width="10.28515625" style="1" customWidth="1"/>
    <col min="9" max="9" width="11.42578125" style="1"/>
    <col min="10" max="10" width="13.42578125" style="1" customWidth="1"/>
    <col min="11" max="16384" width="11.42578125" style="1"/>
  </cols>
  <sheetData>
    <row r="1" spans="1:15" ht="23.25">
      <c r="A1" s="117"/>
      <c r="B1" s="118" t="s">
        <v>14</v>
      </c>
      <c r="C1" s="119"/>
      <c r="D1" s="119"/>
      <c r="E1" s="119"/>
      <c r="F1" s="119"/>
      <c r="G1" s="119"/>
      <c r="H1" s="119"/>
      <c r="I1" s="120"/>
      <c r="J1" s="120"/>
      <c r="K1" s="120"/>
      <c r="L1" s="120"/>
      <c r="M1" s="120"/>
      <c r="N1" s="120"/>
      <c r="O1" s="121"/>
    </row>
    <row r="2" spans="1:15" s="3" customFormat="1" ht="15.75">
      <c r="A2" s="122"/>
      <c r="B2" s="24" t="s">
        <v>28</v>
      </c>
      <c r="C2" s="24"/>
      <c r="D2" s="24"/>
      <c r="E2" s="24"/>
      <c r="F2" s="24"/>
      <c r="G2" s="24"/>
      <c r="H2" s="5"/>
      <c r="I2" s="43"/>
      <c r="J2" s="43"/>
      <c r="K2" s="43"/>
      <c r="L2" s="43"/>
      <c r="M2" s="43"/>
      <c r="N2" s="43"/>
      <c r="O2" s="123"/>
    </row>
    <row r="3" spans="1:15" s="3" customFormat="1" ht="15.75">
      <c r="A3" s="122"/>
      <c r="B3" s="136" t="s">
        <v>75</v>
      </c>
      <c r="C3" s="24"/>
      <c r="D3" s="24"/>
      <c r="E3" s="24"/>
      <c r="F3" s="24"/>
      <c r="G3" s="24"/>
      <c r="H3" s="5"/>
      <c r="I3" s="43"/>
      <c r="J3" s="43"/>
      <c r="K3" s="43"/>
      <c r="L3" s="43"/>
      <c r="M3" s="43"/>
      <c r="N3" s="43"/>
      <c r="O3" s="123"/>
    </row>
    <row r="4" spans="1:15" s="3" customFormat="1" ht="15.75">
      <c r="A4" s="122"/>
      <c r="B4" s="24" t="s">
        <v>25</v>
      </c>
      <c r="C4" s="24"/>
      <c r="D4" s="24"/>
      <c r="E4" s="24"/>
      <c r="F4" s="6"/>
      <c r="H4" s="5"/>
      <c r="I4" s="43"/>
      <c r="J4" s="43"/>
      <c r="K4" s="43"/>
      <c r="L4" s="43"/>
      <c r="M4" s="43"/>
      <c r="N4" s="43"/>
      <c r="O4" s="123"/>
    </row>
    <row r="5" spans="1:15" s="3" customFormat="1" ht="15.75">
      <c r="A5" s="122"/>
      <c r="B5" s="24"/>
      <c r="C5" s="24"/>
      <c r="D5" s="24"/>
      <c r="E5" s="24"/>
      <c r="F5" s="59"/>
      <c r="G5" s="60"/>
      <c r="H5" s="5"/>
      <c r="I5" s="43"/>
      <c r="J5" s="43"/>
      <c r="K5" s="43"/>
      <c r="L5" s="43"/>
      <c r="M5" s="43"/>
      <c r="N5" s="43"/>
      <c r="O5" s="123"/>
    </row>
    <row r="6" spans="1:15" s="3" customFormat="1" ht="15.75">
      <c r="A6" s="122"/>
      <c r="B6" s="24" t="s">
        <v>3</v>
      </c>
      <c r="C6" s="24"/>
      <c r="D6" s="24"/>
      <c r="E6" s="6"/>
      <c r="F6" s="25">
        <v>44995</v>
      </c>
      <c r="G6" s="24" t="s">
        <v>26</v>
      </c>
      <c r="H6" s="5"/>
      <c r="I6" s="43"/>
      <c r="J6" s="43"/>
      <c r="K6" s="43"/>
      <c r="L6" s="43"/>
      <c r="M6" s="43"/>
      <c r="N6" s="43"/>
      <c r="O6" s="123"/>
    </row>
    <row r="7" spans="1:15" s="3" customFormat="1" ht="16.5" thickBot="1">
      <c r="A7" s="124"/>
      <c r="B7" s="125" t="s">
        <v>2</v>
      </c>
      <c r="C7" s="125"/>
      <c r="D7" s="125"/>
      <c r="E7" s="125"/>
      <c r="F7" s="126">
        <v>45009</v>
      </c>
      <c r="G7" s="125" t="s">
        <v>27</v>
      </c>
      <c r="H7" s="125"/>
      <c r="I7" s="127"/>
      <c r="J7" s="127"/>
      <c r="K7" s="127"/>
      <c r="L7" s="127"/>
      <c r="M7" s="127"/>
      <c r="N7" s="127"/>
      <c r="O7" s="128"/>
    </row>
    <row r="8" spans="1:15" s="3" customFormat="1" ht="15.75">
      <c r="A8" s="7"/>
      <c r="B8" s="7"/>
      <c r="C8" s="7"/>
      <c r="D8" s="7"/>
      <c r="E8" s="7"/>
      <c r="F8" s="7"/>
      <c r="G8" s="7"/>
      <c r="H8" s="7"/>
    </row>
    <row r="9" spans="1:15" s="2" customFormat="1" ht="18.75" thickBot="1">
      <c r="A9" s="129" t="s">
        <v>69</v>
      </c>
      <c r="B9" s="130"/>
      <c r="C9" s="131"/>
      <c r="D9" s="131"/>
      <c r="E9" s="131"/>
      <c r="F9" s="131"/>
      <c r="G9" s="131"/>
      <c r="H9" s="131"/>
      <c r="I9" s="130"/>
      <c r="J9" s="130"/>
      <c r="K9" s="127"/>
      <c r="L9" s="130"/>
      <c r="M9" s="130"/>
      <c r="N9" s="130"/>
      <c r="O9" s="130"/>
    </row>
    <row r="10" spans="1:15" s="77" customFormat="1" ht="25.15" customHeight="1">
      <c r="A10" s="184" t="s">
        <v>34</v>
      </c>
      <c r="B10" s="184"/>
      <c r="C10" s="184"/>
      <c r="D10" s="184"/>
      <c r="E10" s="185"/>
      <c r="F10" s="150"/>
      <c r="G10" s="78"/>
      <c r="H10" s="78"/>
    </row>
    <row r="11" spans="1:15" s="77" customFormat="1" ht="25.15" customHeight="1">
      <c r="A11" s="186" t="s">
        <v>35</v>
      </c>
      <c r="B11" s="186"/>
      <c r="C11" s="186"/>
      <c r="D11" s="186"/>
      <c r="E11" s="185"/>
      <c r="F11" s="151"/>
      <c r="G11" s="78"/>
      <c r="H11" s="78"/>
    </row>
    <row r="12" spans="1:15" s="77" customFormat="1" ht="25.15" customHeight="1">
      <c r="A12" s="186" t="s">
        <v>51</v>
      </c>
      <c r="B12" s="186"/>
      <c r="C12" s="186"/>
      <c r="D12" s="83"/>
      <c r="E12" s="84"/>
      <c r="F12" s="151"/>
      <c r="G12" s="78"/>
      <c r="H12" s="78"/>
    </row>
    <row r="13" spans="1:15" s="77" customFormat="1" ht="25.15" customHeight="1">
      <c r="A13" s="186" t="s">
        <v>52</v>
      </c>
      <c r="B13" s="186"/>
      <c r="C13" s="186"/>
      <c r="D13" s="83"/>
      <c r="E13" s="84"/>
      <c r="F13" s="151"/>
      <c r="G13" s="78"/>
      <c r="H13" s="78"/>
    </row>
    <row r="14" spans="1:15" s="77" customFormat="1" ht="25.15" customHeight="1">
      <c r="A14" s="186" t="s">
        <v>36</v>
      </c>
      <c r="B14" s="186"/>
      <c r="C14" s="186"/>
      <c r="D14" s="186"/>
      <c r="E14" s="185"/>
      <c r="F14" s="165"/>
      <c r="G14" s="78"/>
      <c r="H14" s="78"/>
    </row>
    <row r="15" spans="1:15" s="77" customFormat="1" ht="25.15" customHeight="1">
      <c r="A15" s="186" t="s">
        <v>37</v>
      </c>
      <c r="B15" s="186"/>
      <c r="C15" s="186"/>
      <c r="D15" s="186"/>
      <c r="E15" s="185"/>
      <c r="F15" s="151"/>
      <c r="G15" s="78"/>
      <c r="H15" s="78"/>
    </row>
    <row r="16" spans="1:15" s="2" customFormat="1" ht="25.15" customHeight="1">
      <c r="A16" s="91" t="s">
        <v>53</v>
      </c>
      <c r="B16" s="92"/>
      <c r="C16" s="44"/>
      <c r="D16" s="44"/>
      <c r="E16" s="44"/>
      <c r="F16" s="10"/>
      <c r="G16" s="10"/>
      <c r="H16" s="10"/>
      <c r="K16" s="93" t="s">
        <v>42</v>
      </c>
      <c r="L16" s="94"/>
    </row>
    <row r="17" spans="1:15" s="2" customFormat="1" ht="25.15" customHeight="1">
      <c r="A17" s="95" t="s">
        <v>54</v>
      </c>
      <c r="B17" s="92"/>
      <c r="C17" s="44"/>
      <c r="D17" s="44"/>
      <c r="E17" s="44"/>
      <c r="F17" s="10"/>
      <c r="G17" s="10"/>
      <c r="H17" s="10"/>
      <c r="K17" s="93" t="s">
        <v>42</v>
      </c>
      <c r="L17" s="94"/>
    </row>
    <row r="18" spans="1:15" s="2" customFormat="1" ht="25.15" customHeight="1">
      <c r="A18" s="96"/>
      <c r="B18" s="92"/>
      <c r="C18" s="44"/>
      <c r="D18" s="44"/>
      <c r="E18" s="44"/>
      <c r="F18" s="10"/>
      <c r="G18" s="10"/>
      <c r="H18" s="10"/>
      <c r="I18" s="97"/>
      <c r="J18" s="24"/>
    </row>
    <row r="19" spans="1:15" s="2" customFormat="1" ht="25.15" customHeight="1">
      <c r="A19" s="98" t="s">
        <v>43</v>
      </c>
      <c r="B19" s="99"/>
      <c r="C19" s="44"/>
      <c r="D19" s="44"/>
      <c r="E19" s="44"/>
      <c r="F19" s="10"/>
      <c r="G19" s="10"/>
      <c r="H19" s="10"/>
      <c r="I19" s="97"/>
      <c r="J19" s="24"/>
    </row>
    <row r="20" spans="1:15" s="2" customFormat="1" ht="25.15" customHeight="1">
      <c r="A20" s="100" t="s">
        <v>44</v>
      </c>
      <c r="B20" s="99"/>
      <c r="C20" s="44"/>
      <c r="D20" s="44"/>
      <c r="E20" s="44"/>
      <c r="F20" s="10"/>
      <c r="G20" s="10"/>
      <c r="H20" s="10"/>
      <c r="I20" s="97"/>
      <c r="J20" s="24"/>
    </row>
    <row r="21" spans="1:15" s="2" customFormat="1" ht="25.15" customHeight="1">
      <c r="A21" s="100"/>
      <c r="B21" s="99"/>
      <c r="C21" s="44"/>
      <c r="D21" s="44"/>
      <c r="E21" s="44"/>
      <c r="F21" s="10"/>
      <c r="G21" s="10"/>
      <c r="H21" s="10"/>
      <c r="I21" s="97"/>
      <c r="J21" s="24"/>
    </row>
    <row r="22" spans="1:15" s="2" customFormat="1" ht="25.15" customHeight="1">
      <c r="A22" s="98" t="s">
        <v>45</v>
      </c>
      <c r="B22" s="99"/>
      <c r="C22" s="44"/>
      <c r="D22" s="44"/>
      <c r="E22" s="44"/>
      <c r="F22" s="10"/>
      <c r="G22" s="10"/>
      <c r="H22" s="10"/>
      <c r="I22" s="97"/>
      <c r="J22" s="24"/>
    </row>
    <row r="23" spans="1:15" s="2" customFormat="1" ht="25.15" customHeight="1">
      <c r="A23" s="100" t="s">
        <v>46</v>
      </c>
      <c r="B23" s="99"/>
      <c r="C23" s="44"/>
      <c r="D23" s="44"/>
      <c r="E23" s="44"/>
      <c r="F23" s="10"/>
      <c r="G23" s="10"/>
      <c r="H23" s="10"/>
      <c r="I23" s="97"/>
      <c r="J23" s="24"/>
    </row>
    <row r="24" spans="1:15" s="2" customFormat="1" ht="25.15" customHeight="1">
      <c r="A24" s="100"/>
      <c r="B24" s="99"/>
      <c r="C24" s="44"/>
      <c r="D24" s="44"/>
      <c r="E24" s="44"/>
      <c r="F24" s="10"/>
      <c r="G24" s="10"/>
      <c r="H24" s="10"/>
      <c r="I24" s="97"/>
      <c r="J24" s="24"/>
    </row>
    <row r="25" spans="1:15" s="2" customFormat="1" ht="25.15" customHeight="1">
      <c r="A25" s="98" t="s">
        <v>47</v>
      </c>
      <c r="B25" s="99"/>
      <c r="C25" s="44"/>
      <c r="D25" s="44"/>
      <c r="E25" s="44"/>
      <c r="F25" s="10"/>
      <c r="H25" s="10"/>
      <c r="I25" s="137" t="s">
        <v>48</v>
      </c>
      <c r="J25" s="24"/>
    </row>
    <row r="26" spans="1:15" s="2" customFormat="1" ht="25.15" customHeight="1">
      <c r="A26" s="101" t="s">
        <v>49</v>
      </c>
      <c r="B26" s="99"/>
      <c r="C26" s="44"/>
      <c r="D26" s="44"/>
      <c r="E26" s="44"/>
      <c r="F26" s="10"/>
      <c r="G26" s="10"/>
      <c r="I26" s="137" t="s">
        <v>50</v>
      </c>
      <c r="J26" s="24"/>
    </row>
    <row r="27" spans="1:15" s="3" customFormat="1" ht="15.75">
      <c r="B27" s="7"/>
      <c r="C27" s="7"/>
      <c r="D27" s="7"/>
      <c r="E27" s="7"/>
      <c r="F27" s="7"/>
      <c r="G27" s="7"/>
      <c r="H27" s="7"/>
    </row>
    <row r="28" spans="1:15" s="2" customFormat="1" ht="18.75" thickBot="1">
      <c r="A28" s="129" t="s">
        <v>1</v>
      </c>
      <c r="B28" s="131"/>
      <c r="C28" s="131"/>
      <c r="D28" s="131"/>
      <c r="E28" s="131"/>
      <c r="F28" s="131"/>
      <c r="G28" s="131"/>
      <c r="H28" s="131"/>
      <c r="I28" s="130"/>
      <c r="J28" s="130"/>
      <c r="K28" s="130"/>
      <c r="L28" s="130"/>
      <c r="M28" s="130"/>
      <c r="N28" s="130"/>
      <c r="O28" s="130"/>
    </row>
    <row r="29" spans="1:15" s="3" customFormat="1" ht="18">
      <c r="A29" s="26" t="s">
        <v>13</v>
      </c>
      <c r="B29" s="13"/>
      <c r="C29" s="12"/>
      <c r="D29" s="12"/>
      <c r="E29" s="12"/>
      <c r="F29" s="12"/>
      <c r="G29" s="12"/>
      <c r="H29" s="45">
        <f ca="1">J29-TODAY()</f>
        <v>30</v>
      </c>
      <c r="J29" s="132">
        <v>45009</v>
      </c>
    </row>
    <row r="30" spans="1:15" s="3" customFormat="1" ht="15.75">
      <c r="A30" s="54" t="s">
        <v>33</v>
      </c>
      <c r="B30" s="13"/>
      <c r="C30" s="12"/>
      <c r="D30" s="12"/>
      <c r="E30" s="12"/>
      <c r="F30" s="12"/>
      <c r="H30" s="7"/>
      <c r="J30" s="133" t="s">
        <v>71</v>
      </c>
    </row>
    <row r="31" spans="1:15" s="3" customFormat="1" ht="15.75">
      <c r="A31" s="54" t="s">
        <v>76</v>
      </c>
      <c r="B31" s="55"/>
      <c r="C31" s="54"/>
      <c r="D31" s="54"/>
      <c r="E31" s="54"/>
      <c r="F31" s="12"/>
      <c r="G31" s="12"/>
      <c r="H31" s="7"/>
    </row>
    <row r="32" spans="1:15" s="3" customFormat="1" ht="30.75">
      <c r="A32" s="138" t="s">
        <v>79</v>
      </c>
      <c r="B32" s="17" t="s">
        <v>4</v>
      </c>
      <c r="C32" s="17" t="s">
        <v>5</v>
      </c>
      <c r="D32" s="56"/>
      <c r="E32" s="57"/>
      <c r="F32" s="12"/>
      <c r="H32" s="7"/>
    </row>
    <row r="33" spans="1:15" s="3" customFormat="1" ht="15.75">
      <c r="A33" s="23"/>
      <c r="B33" s="14">
        <v>300</v>
      </c>
      <c r="C33" s="15">
        <f>A33*B33</f>
        <v>0</v>
      </c>
      <c r="D33" s="52"/>
      <c r="E33" s="12"/>
      <c r="F33" s="12"/>
      <c r="G33" s="12"/>
      <c r="H33" s="7"/>
    </row>
    <row r="34" spans="1:15" s="3" customFormat="1" ht="15.75">
      <c r="A34" s="12"/>
      <c r="B34" s="12"/>
      <c r="C34" s="12"/>
      <c r="D34" s="12"/>
      <c r="E34" s="12"/>
      <c r="F34" s="12"/>
      <c r="G34" s="12"/>
      <c r="H34" s="7"/>
    </row>
    <row r="35" spans="1:15" s="3" customFormat="1" ht="15.75">
      <c r="A35" s="54" t="s">
        <v>32</v>
      </c>
      <c r="B35" s="13"/>
      <c r="C35" s="12"/>
      <c r="D35" s="12"/>
      <c r="E35" s="12"/>
      <c r="F35" s="12"/>
      <c r="G35" s="12"/>
      <c r="H35" s="7"/>
    </row>
    <row r="36" spans="1:15" s="3" customFormat="1" ht="15.75">
      <c r="A36" s="54" t="s">
        <v>76</v>
      </c>
      <c r="B36" s="10"/>
      <c r="C36" s="10"/>
      <c r="D36" s="7"/>
      <c r="E36" s="7"/>
      <c r="F36" s="7"/>
      <c r="G36" s="7"/>
      <c r="H36" s="7"/>
    </row>
    <row r="37" spans="1:15" s="3" customFormat="1" ht="30.75">
      <c r="A37" s="138" t="s">
        <v>79</v>
      </c>
      <c r="B37" s="17" t="s">
        <v>4</v>
      </c>
      <c r="C37" s="17" t="s">
        <v>5</v>
      </c>
      <c r="D37" s="51"/>
      <c r="E37" s="7"/>
      <c r="F37" s="7"/>
      <c r="G37" s="7"/>
      <c r="H37" s="7"/>
    </row>
    <row r="38" spans="1:15" s="3" customFormat="1" ht="15.75">
      <c r="A38" s="23"/>
      <c r="B38" s="14">
        <v>400</v>
      </c>
      <c r="C38" s="15">
        <f>A38*B38</f>
        <v>0</v>
      </c>
      <c r="D38" s="52"/>
      <c r="E38" s="7"/>
      <c r="F38" s="7"/>
      <c r="G38" s="7"/>
      <c r="H38" s="7"/>
    </row>
    <row r="39" spans="1:15" s="3" customFormat="1" ht="15.75">
      <c r="A39" s="52"/>
      <c r="B39" s="52"/>
      <c r="C39" s="52"/>
      <c r="D39" s="52"/>
      <c r="E39" s="12"/>
      <c r="F39" s="12"/>
      <c r="G39" s="12"/>
      <c r="H39" s="7"/>
    </row>
    <row r="40" spans="1:15" s="3" customFormat="1" ht="15.75">
      <c r="A40" s="11"/>
      <c r="B40" s="7"/>
      <c r="C40" s="7"/>
      <c r="D40" s="7"/>
      <c r="E40" s="7"/>
      <c r="F40" s="7"/>
      <c r="G40" s="7"/>
      <c r="H40" s="7"/>
    </row>
    <row r="41" spans="1:15" s="3" customFormat="1" ht="18.75" thickBot="1">
      <c r="A41" s="129" t="s">
        <v>12</v>
      </c>
      <c r="B41" s="129"/>
      <c r="C41" s="129"/>
      <c r="D41" s="129"/>
      <c r="E41" s="129"/>
      <c r="F41" s="129"/>
      <c r="G41" s="129"/>
      <c r="H41" s="129"/>
      <c r="I41" s="127"/>
      <c r="J41" s="127"/>
      <c r="K41" s="127"/>
      <c r="L41" s="127"/>
      <c r="M41" s="127"/>
      <c r="N41" s="127"/>
      <c r="O41" s="127"/>
    </row>
    <row r="42" spans="1:15" s="3" customFormat="1" ht="15.75">
      <c r="A42" s="134" t="s">
        <v>73</v>
      </c>
      <c r="B42" s="7"/>
      <c r="C42" s="7"/>
      <c r="D42" s="7"/>
      <c r="E42" s="7"/>
      <c r="F42" s="7"/>
      <c r="G42" s="7"/>
      <c r="H42" s="7"/>
    </row>
    <row r="43" spans="1:15" s="3" customFormat="1" ht="15.75">
      <c r="A43" s="11"/>
      <c r="B43" s="7"/>
      <c r="C43" s="7"/>
      <c r="D43" s="7"/>
      <c r="E43" s="7"/>
      <c r="F43" s="7"/>
      <c r="G43" s="7"/>
      <c r="H43" s="7"/>
    </row>
    <row r="44" spans="1:15" s="3" customFormat="1" ht="15.75">
      <c r="A44" s="11"/>
      <c r="B44" s="10"/>
      <c r="C44" s="48"/>
      <c r="D44" s="48"/>
      <c r="E44" s="49"/>
      <c r="F44" s="49"/>
      <c r="G44" s="7"/>
      <c r="H44" s="7"/>
    </row>
    <row r="45" spans="1:15" s="3" customFormat="1" ht="15.75">
      <c r="A45" s="11"/>
      <c r="B45" s="7"/>
      <c r="C45" s="7"/>
      <c r="D45" s="7"/>
      <c r="E45" s="7"/>
      <c r="F45" s="7"/>
      <c r="G45" s="7"/>
      <c r="H45" s="7"/>
    </row>
    <row r="46" spans="1:15" s="3" customFormat="1" ht="15.75">
      <c r="A46" s="11"/>
      <c r="B46" s="7"/>
      <c r="C46" s="7"/>
      <c r="D46" s="7"/>
      <c r="E46" s="7"/>
      <c r="F46" s="7"/>
      <c r="G46" s="7"/>
      <c r="H46" s="7"/>
    </row>
    <row r="47" spans="1:15" s="2" customFormat="1">
      <c r="A47" s="7"/>
      <c r="B47" s="7"/>
      <c r="C47" s="7"/>
      <c r="D47" s="7"/>
      <c r="E47" s="7"/>
      <c r="F47" s="7"/>
      <c r="G47" s="7"/>
      <c r="H47" s="7"/>
    </row>
    <row r="48" spans="1:15" s="2" customFormat="1">
      <c r="A48" s="7"/>
      <c r="B48" s="7"/>
      <c r="C48" s="7"/>
      <c r="D48" s="7"/>
      <c r="E48" s="7"/>
      <c r="F48" s="7"/>
      <c r="G48" s="7"/>
      <c r="H48" s="7"/>
    </row>
    <row r="49" spans="1:15" s="39" customFormat="1" ht="15.75">
      <c r="A49" s="35"/>
      <c r="B49" s="35"/>
      <c r="C49" s="35"/>
      <c r="D49" s="35"/>
      <c r="E49" s="35"/>
      <c r="F49" s="35"/>
      <c r="G49" s="35"/>
      <c r="H49" s="35"/>
      <c r="I49" s="38"/>
      <c r="J49" s="38"/>
      <c r="K49" s="38"/>
      <c r="L49" s="37"/>
      <c r="M49" s="37"/>
      <c r="N49" s="37"/>
      <c r="O49" s="37"/>
    </row>
    <row r="50" spans="1:15" s="39" customFormat="1" ht="15.75">
      <c r="A50" s="35"/>
      <c r="B50" s="35"/>
      <c r="C50" s="35"/>
      <c r="D50" s="35"/>
      <c r="E50" s="35"/>
      <c r="F50" s="35"/>
      <c r="G50" s="35"/>
      <c r="H50" s="35"/>
      <c r="I50" s="38"/>
      <c r="J50" s="38"/>
      <c r="K50" s="38"/>
      <c r="L50" s="37"/>
      <c r="M50" s="37"/>
      <c r="N50" s="37"/>
      <c r="O50" s="37"/>
    </row>
    <row r="51" spans="1:15" s="2" customFormat="1" ht="18.75" thickBot="1">
      <c r="A51" s="129" t="s">
        <v>0</v>
      </c>
      <c r="B51" s="129"/>
      <c r="C51" s="129"/>
      <c r="D51" s="129"/>
      <c r="E51" s="129"/>
      <c r="F51" s="129"/>
      <c r="G51" s="129"/>
      <c r="H51" s="129"/>
      <c r="I51" s="130"/>
      <c r="J51" s="130"/>
      <c r="K51" s="130"/>
      <c r="L51" s="130"/>
      <c r="M51" s="130"/>
      <c r="N51" s="130"/>
      <c r="O51" s="130"/>
    </row>
    <row r="52" spans="1:15">
      <c r="A52" s="18"/>
      <c r="B52" s="18"/>
      <c r="C52" s="18"/>
      <c r="D52" s="18"/>
      <c r="E52" s="18"/>
      <c r="F52" s="18"/>
      <c r="G52" s="18"/>
      <c r="H52" s="18"/>
    </row>
    <row r="53" spans="1:15" ht="15.75">
      <c r="A53" s="7" t="s">
        <v>6</v>
      </c>
      <c r="B53" s="19"/>
      <c r="C53" s="20">
        <f>C33+C38</f>
        <v>0</v>
      </c>
      <c r="D53" s="20"/>
      <c r="E53" s="80"/>
    </row>
    <row r="54" spans="1:15" ht="15.75">
      <c r="A54" s="10" t="s">
        <v>24</v>
      </c>
      <c r="C54" s="50">
        <f>'D4- Repas - Extra Meals'!C14</f>
        <v>0</v>
      </c>
      <c r="D54" s="50"/>
      <c r="E54" s="34"/>
    </row>
    <row r="55" spans="1:15" ht="15.75">
      <c r="A55" s="211" t="s">
        <v>139</v>
      </c>
      <c r="C55" s="20">
        <f>'D3-Transport'!D13</f>
        <v>0</v>
      </c>
      <c r="D55" s="20"/>
      <c r="E55" s="42"/>
    </row>
    <row r="56" spans="1:15" ht="15.75">
      <c r="A56" s="7"/>
      <c r="B56" s="7"/>
      <c r="C56" s="21"/>
      <c r="D56" s="50"/>
      <c r="E56" s="42"/>
      <c r="F56" s="42"/>
      <c r="G56" s="42"/>
      <c r="H56" s="53"/>
    </row>
    <row r="57" spans="1:15" ht="22.9" customHeight="1">
      <c r="A57" s="12" t="s">
        <v>7</v>
      </c>
      <c r="B57" s="7"/>
      <c r="C57" s="22">
        <f>SUM(C53:C55)</f>
        <v>0</v>
      </c>
      <c r="D57" s="22"/>
      <c r="E57" s="42"/>
      <c r="F57" s="42"/>
      <c r="G57" s="42"/>
      <c r="H57" s="53"/>
    </row>
    <row r="58" spans="1:15" ht="22.9" customHeight="1">
      <c r="A58" s="12"/>
      <c r="B58" s="7"/>
      <c r="C58" s="22"/>
      <c r="D58" s="22"/>
      <c r="E58" s="42"/>
      <c r="F58" s="42"/>
      <c r="G58" s="42"/>
      <c r="H58" s="53"/>
    </row>
    <row r="59" spans="1:15" s="114" customFormat="1" ht="21">
      <c r="A59" s="111" t="s">
        <v>74</v>
      </c>
      <c r="B59" s="112"/>
      <c r="C59" s="112"/>
      <c r="D59" s="112"/>
      <c r="E59" s="113"/>
      <c r="F59" s="113"/>
      <c r="G59" s="113"/>
      <c r="H59" s="113"/>
    </row>
    <row r="60" spans="1:15" ht="21" customHeight="1"/>
    <row r="61" spans="1:15" ht="21" customHeight="1">
      <c r="A61" s="103" t="s">
        <v>17</v>
      </c>
      <c r="B61" s="104"/>
      <c r="C61" s="176" t="s">
        <v>19</v>
      </c>
      <c r="D61" s="176"/>
      <c r="E61" s="176"/>
      <c r="F61" s="176"/>
      <c r="G61" s="176"/>
      <c r="H61" s="177"/>
    </row>
    <row r="62" spans="1:15">
      <c r="A62" s="105" t="s">
        <v>18</v>
      </c>
      <c r="B62" s="106"/>
      <c r="C62" s="178"/>
      <c r="D62" s="178"/>
      <c r="E62" s="178"/>
      <c r="F62" s="178"/>
      <c r="G62" s="178"/>
      <c r="H62" s="179"/>
    </row>
    <row r="63" spans="1:15" ht="25.15" customHeight="1">
      <c r="A63" s="103" t="s">
        <v>8</v>
      </c>
      <c r="B63" s="104"/>
      <c r="C63" s="176" t="s">
        <v>77</v>
      </c>
      <c r="D63" s="176"/>
      <c r="E63" s="176"/>
      <c r="F63" s="176"/>
      <c r="G63" s="176"/>
      <c r="H63" s="177"/>
    </row>
    <row r="64" spans="1:15" ht="25.15" customHeight="1">
      <c r="A64" s="105" t="s">
        <v>11</v>
      </c>
      <c r="B64" s="106"/>
      <c r="C64" s="178"/>
      <c r="D64" s="178"/>
      <c r="E64" s="178"/>
      <c r="F64" s="178"/>
      <c r="G64" s="178"/>
      <c r="H64" s="179"/>
    </row>
    <row r="65" spans="1:8" ht="25.15" customHeight="1">
      <c r="A65" s="107" t="s">
        <v>9</v>
      </c>
      <c r="B65" s="108"/>
      <c r="C65" s="180" t="s">
        <v>78</v>
      </c>
      <c r="D65" s="180"/>
      <c r="E65" s="180"/>
      <c r="F65" s="180"/>
      <c r="G65" s="180"/>
      <c r="H65" s="181"/>
    </row>
    <row r="66" spans="1:8" ht="31.15" customHeight="1">
      <c r="A66" s="109" t="s">
        <v>10</v>
      </c>
      <c r="B66" s="110"/>
      <c r="C66" s="182"/>
      <c r="D66" s="182"/>
      <c r="E66" s="182"/>
      <c r="F66" s="182"/>
      <c r="G66" s="182"/>
      <c r="H66" s="183"/>
    </row>
    <row r="67" spans="1:8" ht="15.75" thickBot="1">
      <c r="A67" s="18"/>
      <c r="B67" s="18"/>
      <c r="C67" s="18"/>
      <c r="D67" s="18"/>
      <c r="E67" s="18"/>
      <c r="F67" s="18"/>
      <c r="G67" s="18"/>
      <c r="H67" s="18"/>
    </row>
    <row r="68" spans="1:8" ht="25.15" hidden="1" customHeight="1" thickTop="1">
      <c r="A68" s="18"/>
      <c r="B68" s="18"/>
      <c r="C68" s="18"/>
      <c r="D68" s="18"/>
      <c r="E68" s="18"/>
      <c r="F68" s="18"/>
      <c r="G68" s="18"/>
      <c r="H68" s="18"/>
    </row>
    <row r="69" spans="1:8" ht="25.15" customHeight="1">
      <c r="A69" s="167" t="s">
        <v>70</v>
      </c>
      <c r="B69" s="168"/>
      <c r="C69" s="168"/>
      <c r="D69" s="168"/>
      <c r="E69" s="168"/>
      <c r="F69" s="168"/>
      <c r="G69" s="168"/>
      <c r="H69" s="169"/>
    </row>
    <row r="70" spans="1:8" ht="25.15" customHeight="1">
      <c r="A70" s="170"/>
      <c r="B70" s="171"/>
      <c r="C70" s="171"/>
      <c r="D70" s="171"/>
      <c r="E70" s="171"/>
      <c r="F70" s="171"/>
      <c r="G70" s="171"/>
      <c r="H70" s="172"/>
    </row>
    <row r="71" spans="1:8" ht="25.15" customHeight="1" thickBot="1">
      <c r="A71" s="173"/>
      <c r="B71" s="174"/>
      <c r="C71" s="174"/>
      <c r="D71" s="174"/>
      <c r="E71" s="174"/>
      <c r="F71" s="174"/>
      <c r="G71" s="174"/>
      <c r="H71" s="175"/>
    </row>
    <row r="72" spans="1:8">
      <c r="A72" s="4"/>
      <c r="B72" s="4"/>
      <c r="C72" s="4"/>
      <c r="D72" s="4"/>
      <c r="E72" s="4"/>
      <c r="F72" s="4"/>
      <c r="G72" s="4"/>
      <c r="H72" s="4"/>
    </row>
    <row r="73" spans="1:8">
      <c r="A73" s="4"/>
      <c r="B73" s="4"/>
      <c r="C73" s="4"/>
      <c r="D73" s="4"/>
      <c r="E73" s="4"/>
      <c r="F73" s="4"/>
      <c r="G73" s="4"/>
      <c r="H73" s="4"/>
    </row>
    <row r="74" spans="1:8">
      <c r="A74" s="4"/>
      <c r="B74" s="4"/>
      <c r="C74" s="4"/>
      <c r="D74" s="4"/>
      <c r="E74" s="4"/>
      <c r="F74" s="4"/>
      <c r="G74" s="4"/>
      <c r="H74" s="4"/>
    </row>
    <row r="75" spans="1:8">
      <c r="A75" s="4"/>
      <c r="B75" s="4"/>
      <c r="C75" s="4"/>
      <c r="D75" s="4"/>
      <c r="E75" s="4"/>
      <c r="F75" s="4"/>
      <c r="G75" s="4"/>
      <c r="H75" s="4"/>
    </row>
  </sheetData>
  <mergeCells count="10">
    <mergeCell ref="A69:H71"/>
    <mergeCell ref="C63:H64"/>
    <mergeCell ref="C65:H66"/>
    <mergeCell ref="C61:H62"/>
    <mergeCell ref="A10:E10"/>
    <mergeCell ref="A11:E11"/>
    <mergeCell ref="A14:E14"/>
    <mergeCell ref="A15:E15"/>
    <mergeCell ref="A12:C12"/>
    <mergeCell ref="A13:C13"/>
  </mergeCells>
  <conditionalFormatting sqref="A33">
    <cfRule type="expression" dxfId="0" priority="1">
      <formula>$H$29&lt;0</formula>
    </cfRule>
  </conditionalFormatting>
  <hyperlinks>
    <hyperlink ref="K17" r:id="rId1" display="https://www.defisportif.com/en/athletes-en/competitive-sports/politics/"/>
    <hyperlink ref="I25" location="'Termes et conditions Media'!A1" display="Cliquez ici pour les termes et conditions."/>
    <hyperlink ref="I26" location="'Termes et conditions Media'!A1" display="Click here for terms and conditions."/>
    <hyperlink ref="K16" r:id="rId2" display="https://www.defisportif.com/athletes/sports-competition/politiques-regles-et-procedures/"/>
  </hyperlinks>
  <pageMargins left="0.51181102362204722" right="0.51181102362204722" top="0.55118110236220474" bottom="0.55118110236220474" header="0.31496062992125984" footer="0.31496062992125984"/>
  <pageSetup scale="60"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50" r:id="rId6" name="Check Box 26">
              <controlPr defaultSize="0" autoFill="0" autoLine="0" autoPict="0">
                <anchor moveWithCells="1">
                  <from>
                    <xdr:col>0</xdr:col>
                    <xdr:colOff>152400</xdr:colOff>
                    <xdr:row>15</xdr:row>
                    <xdr:rowOff>19050</xdr:rowOff>
                  </from>
                  <to>
                    <xdr:col>0</xdr:col>
                    <xdr:colOff>419100</xdr:colOff>
                    <xdr:row>16</xdr:row>
                    <xdr:rowOff>9525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0</xdr:col>
                    <xdr:colOff>152400</xdr:colOff>
                    <xdr:row>15</xdr:row>
                    <xdr:rowOff>19050</xdr:rowOff>
                  </from>
                  <to>
                    <xdr:col>0</xdr:col>
                    <xdr:colOff>419100</xdr:colOff>
                    <xdr:row>16</xdr:row>
                    <xdr:rowOff>9525</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0</xdr:col>
                    <xdr:colOff>161925</xdr:colOff>
                    <xdr:row>18</xdr:row>
                    <xdr:rowOff>19050</xdr:rowOff>
                  </from>
                  <to>
                    <xdr:col>0</xdr:col>
                    <xdr:colOff>1095375</xdr:colOff>
                    <xdr:row>18</xdr:row>
                    <xdr:rowOff>238125</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0</xdr:col>
                    <xdr:colOff>161925</xdr:colOff>
                    <xdr:row>21</xdr:row>
                    <xdr:rowOff>19050</xdr:rowOff>
                  </from>
                  <to>
                    <xdr:col>0</xdr:col>
                    <xdr:colOff>1095375</xdr:colOff>
                    <xdr:row>21</xdr:row>
                    <xdr:rowOff>238125</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171450</xdr:colOff>
                    <xdr:row>24</xdr:row>
                    <xdr:rowOff>19050</xdr:rowOff>
                  </from>
                  <to>
                    <xdr:col>0</xdr:col>
                    <xdr:colOff>1104900</xdr:colOff>
                    <xdr:row>24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opLeftCell="B1" zoomScale="70" zoomScaleNormal="70" zoomScaleSheetLayoutView="100" workbookViewId="0">
      <selection activeCell="C3" sqref="C3"/>
    </sheetView>
  </sheetViews>
  <sheetFormatPr baseColWidth="10" defaultColWidth="11.42578125" defaultRowHeight="15"/>
  <cols>
    <col min="1" max="1" width="5.5703125" style="1" hidden="1" customWidth="1"/>
    <col min="2" max="2" width="23.42578125" style="1" customWidth="1"/>
    <col min="3" max="3" width="24.140625" style="1" customWidth="1"/>
    <col min="4" max="4" width="20.7109375" style="1" customWidth="1"/>
    <col min="5" max="5" width="8.42578125" style="1" customWidth="1"/>
    <col min="6" max="6" width="16.28515625" style="1" customWidth="1"/>
    <col min="7" max="7" width="20.28515625" style="1" customWidth="1"/>
    <col min="8" max="8" width="23.140625" style="1" customWidth="1"/>
    <col min="9" max="9" width="10.28515625" style="1" customWidth="1"/>
    <col min="10" max="10" width="10.140625" style="1" customWidth="1"/>
    <col min="11" max="11" width="16.85546875" style="1" customWidth="1"/>
    <col min="12" max="12" width="22.42578125" style="1" customWidth="1"/>
    <col min="13" max="16384" width="11.42578125" style="1"/>
  </cols>
  <sheetData>
    <row r="1" spans="1:14" ht="24" thickTop="1">
      <c r="B1" s="27"/>
      <c r="C1" s="58" t="s">
        <v>14</v>
      </c>
      <c r="D1" s="28"/>
      <c r="E1" s="28"/>
      <c r="F1" s="28"/>
      <c r="G1" s="28"/>
      <c r="H1" s="28"/>
      <c r="I1" s="28"/>
      <c r="J1" s="28"/>
      <c r="K1" s="28"/>
      <c r="L1" s="28"/>
      <c r="M1" s="40"/>
    </row>
    <row r="2" spans="1:14" s="3" customFormat="1" ht="15.75">
      <c r="B2" s="29"/>
      <c r="C2" s="24" t="s">
        <v>28</v>
      </c>
      <c r="D2" s="24"/>
      <c r="E2" s="24"/>
      <c r="F2" s="24"/>
      <c r="G2" s="24"/>
      <c r="H2" s="24"/>
      <c r="J2" s="5"/>
      <c r="K2" s="5"/>
      <c r="L2" s="5"/>
      <c r="M2" s="41"/>
    </row>
    <row r="3" spans="1:14" s="3" customFormat="1" ht="15.75">
      <c r="B3" s="29"/>
      <c r="C3" s="63" t="s">
        <v>20</v>
      </c>
      <c r="D3" s="24"/>
      <c r="E3" s="24"/>
      <c r="F3" s="24"/>
      <c r="G3" s="24"/>
      <c r="H3" s="24"/>
      <c r="J3" s="5"/>
      <c r="K3" s="5"/>
      <c r="L3" s="5"/>
      <c r="M3" s="41"/>
    </row>
    <row r="4" spans="1:14" s="3" customFormat="1" ht="15.75">
      <c r="B4" s="29"/>
      <c r="C4" s="24" t="s">
        <v>25</v>
      </c>
      <c r="D4" s="24"/>
      <c r="E4" s="24"/>
      <c r="F4" s="24"/>
      <c r="G4" s="6"/>
      <c r="H4" s="79"/>
      <c r="J4" s="5"/>
      <c r="K4" s="5"/>
      <c r="L4" s="5"/>
      <c r="M4" s="41"/>
    </row>
    <row r="5" spans="1:14" s="3" customFormat="1" ht="15.75">
      <c r="B5" s="29"/>
      <c r="C5" s="24"/>
      <c r="D5" s="24"/>
      <c r="E5" s="24"/>
      <c r="F5" s="24"/>
      <c r="G5" s="59"/>
      <c r="H5" s="60"/>
      <c r="J5" s="5"/>
      <c r="K5" s="5"/>
      <c r="L5" s="5"/>
      <c r="M5" s="41"/>
    </row>
    <row r="6" spans="1:14" s="3" customFormat="1" ht="15.75">
      <c r="B6" s="29"/>
      <c r="C6" s="24" t="s">
        <v>3</v>
      </c>
      <c r="D6" s="24"/>
      <c r="E6" s="24"/>
      <c r="F6" s="6"/>
      <c r="G6" s="25">
        <v>44995</v>
      </c>
      <c r="H6" s="24" t="s">
        <v>26</v>
      </c>
      <c r="J6" s="5"/>
      <c r="K6" s="5"/>
      <c r="L6" s="5"/>
      <c r="M6" s="46"/>
    </row>
    <row r="7" spans="1:14" s="3" customFormat="1" ht="16.5" thickBot="1">
      <c r="B7" s="30"/>
      <c r="C7" s="32" t="s">
        <v>2</v>
      </c>
      <c r="D7" s="32"/>
      <c r="E7" s="32"/>
      <c r="F7" s="32"/>
      <c r="G7" s="61">
        <v>45009</v>
      </c>
      <c r="H7" s="32" t="s">
        <v>27</v>
      </c>
      <c r="I7" s="32"/>
      <c r="J7" s="32"/>
      <c r="K7" s="32"/>
      <c r="L7" s="32"/>
      <c r="M7" s="47"/>
    </row>
    <row r="8" spans="1:14" s="3" customFormat="1" ht="16.5" thickTop="1">
      <c r="B8" s="7"/>
      <c r="C8" s="7"/>
      <c r="D8" s="7"/>
      <c r="E8" s="7"/>
      <c r="F8" s="7"/>
      <c r="G8" s="7"/>
      <c r="H8" s="7"/>
      <c r="I8" s="7"/>
      <c r="J8" s="5"/>
      <c r="K8" s="88"/>
      <c r="L8" s="5"/>
      <c r="M8" s="43"/>
    </row>
    <row r="9" spans="1:14" s="2" customFormat="1" ht="18.75" thickBot="1">
      <c r="B9" s="135" t="s">
        <v>72</v>
      </c>
      <c r="C9" s="31"/>
      <c r="D9" s="31"/>
      <c r="E9" s="31"/>
      <c r="F9" s="31"/>
      <c r="G9" s="31"/>
      <c r="H9" s="31"/>
      <c r="I9" s="31"/>
      <c r="J9" s="31"/>
      <c r="K9" s="31"/>
      <c r="L9" s="31"/>
      <c r="M9" s="31"/>
    </row>
    <row r="10" spans="1:14" s="77" customFormat="1" ht="83.25" thickTop="1">
      <c r="B10" s="73" t="s">
        <v>61</v>
      </c>
      <c r="C10" s="73" t="s">
        <v>60</v>
      </c>
      <c r="D10" s="74" t="s">
        <v>62</v>
      </c>
      <c r="E10" s="73" t="s">
        <v>63</v>
      </c>
      <c r="F10" s="75" t="s">
        <v>30</v>
      </c>
      <c r="G10" s="74" t="s">
        <v>64</v>
      </c>
      <c r="H10" s="85" t="s">
        <v>67</v>
      </c>
      <c r="I10" s="76" t="s">
        <v>29</v>
      </c>
      <c r="J10" s="85" t="s">
        <v>68</v>
      </c>
      <c r="K10" s="85" t="s">
        <v>65</v>
      </c>
      <c r="L10" s="86" t="s">
        <v>66</v>
      </c>
      <c r="M10" s="86" t="s">
        <v>31</v>
      </c>
      <c r="N10" s="2"/>
    </row>
    <row r="11" spans="1:14" s="77" customFormat="1">
      <c r="A11" s="77" t="str">
        <f>CONCATENATE(Réservé_Admin!$C$4,".",1)</f>
        <v>.1</v>
      </c>
      <c r="B11" s="163"/>
      <c r="C11" s="164"/>
      <c r="D11" s="115"/>
      <c r="E11" s="81"/>
      <c r="F11" s="81"/>
      <c r="G11" s="116"/>
      <c r="H11" s="81"/>
      <c r="I11" s="81"/>
      <c r="J11" s="81"/>
      <c r="K11" s="81"/>
      <c r="L11" s="164"/>
      <c r="M11" s="81"/>
    </row>
    <row r="12" spans="1:14" s="77" customFormat="1">
      <c r="A12" s="77" t="str">
        <f>CONCATENATE(Réservé_Admin!$C$4,".",2)</f>
        <v>.2</v>
      </c>
      <c r="B12" s="82"/>
      <c r="C12" s="81"/>
      <c r="D12" s="115"/>
      <c r="E12" s="81"/>
      <c r="F12" s="81"/>
      <c r="G12" s="116"/>
      <c r="H12" s="81"/>
      <c r="I12" s="81"/>
      <c r="J12" s="81"/>
      <c r="K12" s="81"/>
      <c r="L12" s="81"/>
      <c r="M12" s="81"/>
    </row>
    <row r="13" spans="1:14" s="77" customFormat="1">
      <c r="A13" s="77" t="str">
        <f>CONCATENATE(Réservé_Admin!$C$4,".",3)</f>
        <v>.3</v>
      </c>
      <c r="B13" s="82"/>
      <c r="C13" s="81"/>
      <c r="D13" s="115"/>
      <c r="E13" s="81"/>
      <c r="F13" s="81"/>
      <c r="G13" s="116"/>
      <c r="H13" s="81"/>
      <c r="I13" s="81"/>
      <c r="J13" s="81"/>
      <c r="K13" s="81"/>
      <c r="L13" s="81"/>
      <c r="M13" s="81"/>
    </row>
    <row r="14" spans="1:14" s="77" customFormat="1">
      <c r="A14" s="77" t="str">
        <f>CONCATENATE(Réservé_Admin!$C$4,".",4)</f>
        <v>.4</v>
      </c>
      <c r="B14" s="82"/>
      <c r="C14" s="81"/>
      <c r="D14" s="115"/>
      <c r="E14" s="81"/>
      <c r="F14" s="81"/>
      <c r="G14" s="116"/>
      <c r="H14" s="81"/>
      <c r="I14" s="81"/>
      <c r="J14" s="81"/>
      <c r="K14" s="81"/>
      <c r="L14" s="81"/>
      <c r="M14" s="81"/>
    </row>
    <row r="15" spans="1:14" s="77" customFormat="1">
      <c r="A15" s="77" t="str">
        <f>CONCATENATE(Réservé_Admin!$C$4,".",5)</f>
        <v>.5</v>
      </c>
      <c r="B15" s="82"/>
      <c r="C15" s="81"/>
      <c r="D15" s="115"/>
      <c r="E15" s="81"/>
      <c r="F15" s="81"/>
      <c r="G15" s="116"/>
      <c r="H15" s="81"/>
      <c r="I15" s="81"/>
      <c r="J15" s="81"/>
      <c r="K15" s="81"/>
      <c r="L15" s="81"/>
      <c r="M15" s="81"/>
    </row>
    <row r="16" spans="1:14" s="77" customFormat="1">
      <c r="A16" s="77" t="str">
        <f>CONCATENATE(Réservé_Admin!$C$4,".",6)</f>
        <v>.6</v>
      </c>
      <c r="B16" s="82"/>
      <c r="C16" s="81"/>
      <c r="D16" s="115"/>
      <c r="E16" s="81"/>
      <c r="F16" s="81"/>
      <c r="G16" s="116"/>
      <c r="H16" s="81"/>
      <c r="I16" s="81"/>
      <c r="J16" s="81"/>
      <c r="K16" s="81"/>
      <c r="L16" s="81"/>
      <c r="M16" s="81"/>
    </row>
    <row r="17" spans="1:13" s="77" customFormat="1">
      <c r="A17" s="77" t="str">
        <f>CONCATENATE(Réservé_Admin!$C$4,".",7)</f>
        <v>.7</v>
      </c>
      <c r="B17" s="82"/>
      <c r="C17" s="81"/>
      <c r="D17" s="115"/>
      <c r="E17" s="81"/>
      <c r="F17" s="81"/>
      <c r="G17" s="116"/>
      <c r="H17" s="81"/>
      <c r="I17" s="81"/>
      <c r="J17" s="81"/>
      <c r="K17" s="81"/>
      <c r="L17" s="81"/>
      <c r="M17" s="81"/>
    </row>
    <row r="18" spans="1:13" s="77" customFormat="1">
      <c r="A18" s="77" t="str">
        <f>CONCATENATE(Réservé_Admin!$C$4,".",8)</f>
        <v>.8</v>
      </c>
      <c r="B18" s="82"/>
      <c r="C18" s="81"/>
      <c r="D18" s="115"/>
      <c r="E18" s="81"/>
      <c r="F18" s="81"/>
      <c r="G18" s="116"/>
      <c r="H18" s="81"/>
      <c r="I18" s="81"/>
      <c r="J18" s="81"/>
      <c r="K18" s="81"/>
      <c r="L18" s="81"/>
      <c r="M18" s="81"/>
    </row>
    <row r="19" spans="1:13" s="77" customFormat="1">
      <c r="A19" s="77" t="str">
        <f>CONCATENATE(Réservé_Admin!$C$4,".",9)</f>
        <v>.9</v>
      </c>
      <c r="B19" s="82"/>
      <c r="C19" s="81"/>
      <c r="D19" s="115"/>
      <c r="E19" s="81"/>
      <c r="F19" s="81"/>
      <c r="G19" s="116"/>
      <c r="H19" s="81"/>
      <c r="I19" s="81"/>
      <c r="J19" s="81"/>
      <c r="K19" s="81"/>
      <c r="L19" s="81"/>
      <c r="M19" s="81"/>
    </row>
    <row r="20" spans="1:13" s="77" customFormat="1">
      <c r="A20" s="77" t="str">
        <f>CONCATENATE(Réservé_Admin!$C$4,".",10)</f>
        <v>.10</v>
      </c>
      <c r="B20" s="82"/>
      <c r="C20" s="81"/>
      <c r="D20" s="115"/>
      <c r="E20" s="81"/>
      <c r="F20" s="81"/>
      <c r="G20" s="116"/>
      <c r="H20" s="81"/>
      <c r="I20" s="81"/>
      <c r="J20" s="81"/>
      <c r="K20" s="81"/>
      <c r="L20" s="81"/>
      <c r="M20" s="81"/>
    </row>
    <row r="21" spans="1:13" s="77" customFormat="1">
      <c r="A21" s="77" t="str">
        <f>CONCATENATE(Réservé_Admin!$C$4,".",11)</f>
        <v>.11</v>
      </c>
      <c r="B21" s="82"/>
      <c r="C21" s="81"/>
      <c r="D21" s="115"/>
      <c r="E21" s="81"/>
      <c r="F21" s="81"/>
      <c r="G21" s="116"/>
      <c r="H21" s="81"/>
      <c r="I21" s="81"/>
      <c r="J21" s="81"/>
      <c r="K21" s="81"/>
      <c r="L21" s="81"/>
      <c r="M21" s="81"/>
    </row>
    <row r="22" spans="1:13" s="77" customFormat="1">
      <c r="A22" s="77" t="str">
        <f>CONCATENATE(Réservé_Admin!$C$4,".",12)</f>
        <v>.12</v>
      </c>
      <c r="B22" s="82"/>
      <c r="C22" s="81"/>
      <c r="D22" s="115"/>
      <c r="E22" s="81"/>
      <c r="F22" s="81"/>
      <c r="G22" s="116"/>
      <c r="H22" s="81"/>
      <c r="I22" s="81"/>
      <c r="J22" s="81"/>
      <c r="K22" s="81"/>
      <c r="L22" s="81"/>
      <c r="M22" s="81"/>
    </row>
    <row r="23" spans="1:13" s="77" customFormat="1">
      <c r="A23" s="77" t="str">
        <f>CONCATENATE(Réservé_Admin!$C$4,".",13)</f>
        <v>.13</v>
      </c>
      <c r="B23" s="82"/>
      <c r="C23" s="81"/>
      <c r="D23" s="115"/>
      <c r="E23" s="81"/>
      <c r="F23" s="81"/>
      <c r="G23" s="116"/>
      <c r="H23" s="81"/>
      <c r="I23" s="81"/>
      <c r="J23" s="81"/>
      <c r="K23" s="81"/>
      <c r="L23" s="81"/>
      <c r="M23" s="81"/>
    </row>
    <row r="24" spans="1:13" s="77" customFormat="1">
      <c r="A24" s="77" t="str">
        <f>CONCATENATE(Réservé_Admin!$C$4,".",14)</f>
        <v>.14</v>
      </c>
      <c r="B24" s="82"/>
      <c r="C24" s="81"/>
      <c r="D24" s="115"/>
      <c r="E24" s="81"/>
      <c r="F24" s="81"/>
      <c r="G24" s="116"/>
      <c r="H24" s="81"/>
      <c r="I24" s="81"/>
      <c r="J24" s="81"/>
      <c r="K24" s="81"/>
      <c r="L24" s="81"/>
      <c r="M24" s="81"/>
    </row>
    <row r="25" spans="1:13" s="77" customFormat="1">
      <c r="A25" s="77" t="str">
        <f>CONCATENATE(Réservé_Admin!$C$4,".",15)</f>
        <v>.15</v>
      </c>
      <c r="B25" s="82"/>
      <c r="C25" s="81"/>
      <c r="D25" s="115"/>
      <c r="E25" s="81"/>
      <c r="F25" s="81"/>
      <c r="G25" s="116"/>
      <c r="H25" s="81"/>
      <c r="I25" s="81"/>
      <c r="J25" s="81"/>
      <c r="K25" s="81"/>
      <c r="L25" s="81"/>
      <c r="M25" s="81"/>
    </row>
    <row r="26" spans="1:13" s="77" customFormat="1">
      <c r="A26" s="77" t="str">
        <f>CONCATENATE(Réservé_Admin!$C$4,".",16)</f>
        <v>.16</v>
      </c>
      <c r="B26" s="82"/>
      <c r="C26" s="81"/>
      <c r="D26" s="115"/>
      <c r="E26" s="81"/>
      <c r="F26" s="81"/>
      <c r="G26" s="116"/>
      <c r="H26" s="81"/>
      <c r="I26" s="81"/>
      <c r="J26" s="81"/>
      <c r="K26" s="81"/>
      <c r="L26" s="81"/>
      <c r="M26" s="81"/>
    </row>
    <row r="27" spans="1:13" s="77" customFormat="1">
      <c r="A27" s="77" t="str">
        <f>CONCATENATE(Réservé_Admin!$C$4,".",17)</f>
        <v>.17</v>
      </c>
      <c r="B27" s="82"/>
      <c r="C27" s="81"/>
      <c r="D27" s="115"/>
      <c r="E27" s="81"/>
      <c r="F27" s="81"/>
      <c r="G27" s="116"/>
      <c r="H27" s="81"/>
      <c r="I27" s="81"/>
      <c r="J27" s="81"/>
      <c r="K27" s="81"/>
      <c r="L27" s="81"/>
      <c r="M27" s="81"/>
    </row>
    <row r="28" spans="1:13" s="77" customFormat="1">
      <c r="A28" s="77" t="str">
        <f>CONCATENATE(Réservé_Admin!$C$4,".",18)</f>
        <v>.18</v>
      </c>
      <c r="B28" s="82"/>
      <c r="C28" s="81"/>
      <c r="D28" s="115"/>
      <c r="E28" s="81"/>
      <c r="F28" s="81"/>
      <c r="G28" s="116"/>
      <c r="H28" s="81"/>
      <c r="I28" s="81"/>
      <c r="J28" s="81"/>
      <c r="K28" s="81"/>
      <c r="L28" s="81"/>
      <c r="M28" s="81"/>
    </row>
    <row r="29" spans="1:13" s="77" customFormat="1">
      <c r="A29" s="77" t="str">
        <f>CONCATENATE(Réservé_Admin!$C$4,".",19)</f>
        <v>.19</v>
      </c>
      <c r="B29" s="82"/>
      <c r="C29" s="81"/>
      <c r="D29" s="115"/>
      <c r="E29" s="81"/>
      <c r="F29" s="81"/>
      <c r="G29" s="116"/>
      <c r="H29" s="81"/>
      <c r="I29" s="81"/>
      <c r="J29" s="81"/>
      <c r="K29" s="81"/>
      <c r="L29" s="81"/>
      <c r="M29" s="81"/>
    </row>
    <row r="30" spans="1:13" s="77" customFormat="1" ht="15.75" thickBot="1">
      <c r="A30" s="77" t="str">
        <f>CONCATENATE(Réservé_Admin!$C$4,".",20)</f>
        <v>.20</v>
      </c>
      <c r="B30" s="163"/>
      <c r="C30" s="81"/>
      <c r="D30" s="115"/>
      <c r="E30" s="81"/>
      <c r="F30" s="81"/>
      <c r="G30" s="116"/>
      <c r="H30" s="81"/>
      <c r="I30" s="81"/>
      <c r="J30" s="81"/>
      <c r="K30" s="81"/>
      <c r="L30" s="81"/>
      <c r="M30" s="81"/>
    </row>
    <row r="31" spans="1:13" ht="15" customHeight="1">
      <c r="B31" s="187" t="s">
        <v>70</v>
      </c>
      <c r="C31" s="188"/>
      <c r="D31" s="188"/>
      <c r="E31" s="188"/>
      <c r="F31" s="188"/>
      <c r="G31" s="188"/>
      <c r="H31" s="188"/>
      <c r="I31" s="188"/>
      <c r="J31" s="188"/>
      <c r="K31" s="188"/>
      <c r="L31" s="188"/>
      <c r="M31" s="189"/>
    </row>
    <row r="32" spans="1:13" ht="14.45" customHeight="1">
      <c r="B32" s="190"/>
      <c r="C32" s="191"/>
      <c r="D32" s="191"/>
      <c r="E32" s="191"/>
      <c r="F32" s="191"/>
      <c r="G32" s="191"/>
      <c r="H32" s="191"/>
      <c r="I32" s="191"/>
      <c r="J32" s="191"/>
      <c r="K32" s="191"/>
      <c r="L32" s="191"/>
      <c r="M32" s="192"/>
    </row>
    <row r="33" spans="2:13" ht="14.45" customHeight="1">
      <c r="B33" s="190"/>
      <c r="C33" s="191"/>
      <c r="D33" s="191"/>
      <c r="E33" s="191"/>
      <c r="F33" s="191"/>
      <c r="G33" s="191"/>
      <c r="H33" s="191"/>
      <c r="I33" s="191"/>
      <c r="J33" s="191"/>
      <c r="K33" s="191"/>
      <c r="L33" s="191"/>
      <c r="M33" s="192"/>
    </row>
    <row r="34" spans="2:13" ht="15.75" thickBot="1">
      <c r="B34" s="193"/>
      <c r="C34" s="194"/>
      <c r="D34" s="194"/>
      <c r="E34" s="194"/>
      <c r="F34" s="194"/>
      <c r="G34" s="194"/>
      <c r="H34" s="194"/>
      <c r="I34" s="194"/>
      <c r="J34" s="194"/>
      <c r="K34" s="194"/>
      <c r="L34" s="194"/>
      <c r="M34" s="195"/>
    </row>
  </sheetData>
  <mergeCells count="1">
    <mergeCell ref="B31:M34"/>
  </mergeCells>
  <dataValidations count="5">
    <dataValidation type="list" allowBlank="1" showInputMessage="1" showErrorMessage="1" sqref="E11:E30">
      <formula1>"M,F"</formula1>
    </dataValidation>
    <dataValidation type="list" allowBlank="1" showInputMessage="1" showErrorMessage="1" sqref="I11:I30">
      <formula1>"CB,AB,SK,MB,ON,QC,NB,NS,PE,NL,YT,NT,NU"</formula1>
    </dataValidation>
    <dataValidation type="list" allowBlank="1" showInputMessage="1" showErrorMessage="1" sqref="K11:K30">
      <mc:AlternateContent xmlns:x12ac="http://schemas.microsoft.com/office/spreadsheetml/2011/1/ac" xmlns:mc="http://schemas.openxmlformats.org/markup-compatibility/2006">
        <mc:Choice Requires="x12ac">
          <x12ac:list>"OUI,YES","NON,NO"</x12ac:list>
        </mc:Choice>
        <mc:Fallback>
          <formula1>"OUI,YES,NON,NO"</formula1>
        </mc:Fallback>
      </mc:AlternateContent>
    </dataValidation>
    <dataValidation type="list" allowBlank="1" showInputMessage="1" showErrorMessage="1" sqref="F11:F30">
      <formula1>"1.0,1.5,2.0,2.5,3.0,3.5,4.0,4.5"</formula1>
    </dataValidation>
    <dataValidation type="list" allowBlank="1" showInputMessage="1" showErrorMessage="1" sqref="J11">
      <formula1>"Bas-St-Laurent, Saguenay-Lac-Saint-Jean, Capitale-Nationale, Mauricie, Estrie, Montréal, Outaouais, Abitibi-Témi.,Côte-Nord,Nord-du-Québec,Gaspésie-Îles-de-la-Madeleine,Chaudière-App.,Laval,Lanaudière,Laurentides,Montérégie, Centre-du-Québec"</formula1>
    </dataValidation>
  </dataValidations>
  <pageMargins left="0.51181102362204722" right="0.51181102362204722" top="0.55118110236220474" bottom="0.55118110236220474" header="0.31496062992125984" footer="0.31496062992125984"/>
  <pageSetup scale="60"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selection activeCell="P19" sqref="P19"/>
    </sheetView>
  </sheetViews>
  <sheetFormatPr baseColWidth="10" defaultColWidth="11.42578125" defaultRowHeight="15"/>
  <cols>
    <col min="1" max="2" width="28.140625" style="1" customWidth="1"/>
    <col min="3" max="3" width="22.85546875" style="1" customWidth="1"/>
    <col min="4" max="4" width="19.42578125" style="1" customWidth="1"/>
    <col min="5" max="6" width="28" style="1" customWidth="1"/>
    <col min="7" max="7" width="16.28515625" style="1" customWidth="1"/>
    <col min="8" max="8" width="19.140625" style="1" customWidth="1"/>
    <col min="9" max="9" width="32.140625" style="1" customWidth="1"/>
    <col min="10" max="10" width="29.5703125" style="1" customWidth="1"/>
    <col min="11" max="11" width="20.85546875" style="1" customWidth="1"/>
    <col min="12" max="12" width="17.28515625" style="1" customWidth="1"/>
    <col min="13" max="13" width="21.7109375" style="1" customWidth="1"/>
    <col min="14" max="14" width="39.85546875" style="1" bestFit="1" customWidth="1"/>
    <col min="15" max="15" width="17.85546875" style="1" customWidth="1"/>
    <col min="16" max="16" width="15.28515625" style="1" customWidth="1"/>
    <col min="17" max="17" width="29.7109375" style="1" customWidth="1"/>
    <col min="18" max="18" width="17" style="1" customWidth="1"/>
    <col min="19" max="16384" width="11.42578125" style="1"/>
  </cols>
  <sheetData>
    <row r="1" spans="1:18" ht="24" thickTop="1">
      <c r="A1" s="27"/>
      <c r="B1" s="196"/>
      <c r="C1" s="58" t="s">
        <v>14</v>
      </c>
      <c r="D1" s="28"/>
      <c r="E1" s="28"/>
      <c r="F1" s="28"/>
      <c r="G1" s="28"/>
      <c r="H1" s="28"/>
      <c r="I1" s="28"/>
      <c r="J1" s="28"/>
      <c r="K1" s="28"/>
      <c r="L1" s="28"/>
      <c r="M1" s="28"/>
      <c r="N1" s="196"/>
      <c r="O1" s="197"/>
      <c r="P1" s="197"/>
      <c r="Q1" s="198"/>
    </row>
    <row r="2" spans="1:18" s="3" customFormat="1" ht="15.75">
      <c r="A2" s="29"/>
      <c r="B2" s="6"/>
      <c r="C2" s="199" t="s">
        <v>28</v>
      </c>
      <c r="D2" s="199"/>
      <c r="E2" s="199"/>
      <c r="F2" s="199"/>
      <c r="G2" s="199"/>
      <c r="H2" s="199"/>
      <c r="I2" s="199"/>
      <c r="J2" s="199"/>
      <c r="K2" s="199"/>
      <c r="L2" s="199"/>
      <c r="M2" s="199"/>
      <c r="N2" s="6"/>
      <c r="O2" s="43"/>
      <c r="P2" s="43"/>
      <c r="Q2" s="200"/>
    </row>
    <row r="3" spans="1:18" s="3" customFormat="1" ht="15.75">
      <c r="A3" s="29"/>
      <c r="B3" s="6"/>
      <c r="C3" s="201" t="s">
        <v>137</v>
      </c>
      <c r="D3" s="199"/>
      <c r="E3" s="199"/>
      <c r="F3" s="199"/>
      <c r="G3" s="199"/>
      <c r="H3" s="199"/>
      <c r="I3" s="199"/>
      <c r="J3" s="199"/>
      <c r="K3" s="199"/>
      <c r="L3" s="199"/>
      <c r="M3" s="199"/>
      <c r="N3" s="6"/>
      <c r="O3" s="43"/>
      <c r="P3" s="43"/>
      <c r="Q3" s="200"/>
    </row>
    <row r="4" spans="1:18" s="3" customFormat="1" ht="15.75">
      <c r="A4" s="29"/>
      <c r="B4" s="6"/>
      <c r="C4" s="201" t="s">
        <v>138</v>
      </c>
      <c r="D4" s="199"/>
      <c r="E4" s="199"/>
      <c r="F4" s="199"/>
      <c r="G4" s="199"/>
      <c r="H4" s="6"/>
      <c r="I4" s="202"/>
      <c r="J4" s="199"/>
      <c r="K4" s="199"/>
      <c r="L4" s="199"/>
      <c r="M4" s="199"/>
      <c r="N4" s="6"/>
      <c r="O4" s="43"/>
      <c r="P4" s="43"/>
      <c r="Q4" s="200"/>
    </row>
    <row r="5" spans="1:18" s="3" customFormat="1" ht="15.75">
      <c r="A5" s="29"/>
      <c r="B5" s="6"/>
      <c r="C5" s="199"/>
      <c r="D5" s="199"/>
      <c r="E5" s="199"/>
      <c r="F5" s="199"/>
      <c r="G5" s="199"/>
      <c r="H5" s="203"/>
      <c r="I5" s="204"/>
      <c r="J5" s="199"/>
      <c r="K5" s="199"/>
      <c r="L5" s="199"/>
      <c r="M5" s="199"/>
      <c r="N5" s="6"/>
      <c r="O5" s="43"/>
      <c r="P5" s="43"/>
      <c r="Q5" s="200"/>
    </row>
    <row r="6" spans="1:18" s="3" customFormat="1" ht="15.75">
      <c r="A6" s="29"/>
      <c r="B6" s="6"/>
      <c r="C6" s="199" t="s">
        <v>3</v>
      </c>
      <c r="D6" s="199"/>
      <c r="E6" s="199"/>
      <c r="F6" s="199"/>
      <c r="G6" s="6"/>
      <c r="H6" s="205">
        <v>44995</v>
      </c>
      <c r="I6" s="199" t="s">
        <v>26</v>
      </c>
      <c r="J6" s="199"/>
      <c r="K6" s="199"/>
      <c r="L6" s="199"/>
      <c r="M6" s="199"/>
      <c r="N6" s="6"/>
      <c r="O6" s="43"/>
      <c r="P6" s="43"/>
      <c r="Q6" s="200"/>
    </row>
    <row r="7" spans="1:18" s="3" customFormat="1" ht="16.5" thickBot="1">
      <c r="A7" s="30"/>
      <c r="B7" s="206"/>
      <c r="C7" s="207" t="s">
        <v>2</v>
      </c>
      <c r="D7" s="207"/>
      <c r="E7" s="207"/>
      <c r="F7" s="207"/>
      <c r="G7" s="207"/>
      <c r="H7" s="208">
        <v>45009</v>
      </c>
      <c r="I7" s="207" t="s">
        <v>27</v>
      </c>
      <c r="J7" s="207"/>
      <c r="K7" s="207"/>
      <c r="L7" s="207"/>
      <c r="M7" s="207"/>
      <c r="N7" s="206"/>
      <c r="O7" s="209"/>
      <c r="P7" s="209"/>
      <c r="Q7" s="210"/>
    </row>
    <row r="8" spans="1:18" s="3" customFormat="1" ht="16.5" thickTop="1">
      <c r="A8" s="211"/>
      <c r="B8" s="211"/>
      <c r="C8" s="211"/>
      <c r="D8" s="211"/>
      <c r="E8" s="211"/>
      <c r="F8" s="211"/>
      <c r="G8" s="211"/>
      <c r="H8" s="211"/>
      <c r="I8" s="211"/>
      <c r="J8" s="211"/>
      <c r="K8" s="211"/>
      <c r="L8" s="211"/>
      <c r="M8" s="211"/>
      <c r="N8" s="8"/>
    </row>
    <row r="9" spans="1:18" s="2" customFormat="1" ht="18">
      <c r="A9" s="212" t="s">
        <v>114</v>
      </c>
      <c r="B9" s="212"/>
      <c r="C9" s="62"/>
      <c r="D9" s="199"/>
      <c r="E9" s="199"/>
      <c r="F9" s="199"/>
      <c r="G9" s="199"/>
      <c r="H9" s="199"/>
      <c r="I9" s="199"/>
      <c r="J9" s="199"/>
      <c r="K9" s="199"/>
      <c r="L9" s="199"/>
      <c r="M9" s="199"/>
      <c r="N9" s="16"/>
      <c r="O9" s="9"/>
    </row>
    <row r="10" spans="1:18" s="2" customFormat="1" ht="18">
      <c r="A10" s="62" t="s">
        <v>115</v>
      </c>
      <c r="B10" s="62"/>
      <c r="C10" s="62"/>
      <c r="D10" s="199"/>
      <c r="E10" s="199"/>
      <c r="F10" s="199"/>
      <c r="G10" s="199"/>
      <c r="H10" s="199"/>
      <c r="I10" s="199"/>
      <c r="J10" s="199"/>
      <c r="K10" s="199"/>
      <c r="L10" s="199"/>
      <c r="M10" s="199"/>
      <c r="N10" s="16"/>
      <c r="O10" s="9"/>
    </row>
    <row r="11" spans="1:18" s="2" customFormat="1" ht="18">
      <c r="A11" s="16"/>
      <c r="B11" s="16"/>
      <c r="C11" s="199"/>
      <c r="D11" s="199"/>
      <c r="E11" s="199"/>
      <c r="F11" s="199"/>
      <c r="G11" s="199"/>
      <c r="H11" s="199"/>
      <c r="I11" s="199"/>
      <c r="J11" s="199"/>
      <c r="K11" s="199"/>
      <c r="L11" s="199"/>
      <c r="M11" s="16"/>
      <c r="N11" s="9"/>
    </row>
    <row r="12" spans="1:18" s="2" customFormat="1" ht="30.75">
      <c r="A12" s="213" t="s">
        <v>16</v>
      </c>
      <c r="B12" s="214"/>
      <c r="C12" s="215" t="s">
        <v>15</v>
      </c>
      <c r="D12" s="215" t="s">
        <v>5</v>
      </c>
      <c r="E12" s="199"/>
      <c r="F12" s="199"/>
      <c r="G12" s="199"/>
      <c r="H12" s="199"/>
      <c r="I12" s="199"/>
      <c r="J12" s="199"/>
      <c r="K12" s="199"/>
      <c r="L12" s="199"/>
      <c r="M12" s="16"/>
      <c r="N12" s="9"/>
    </row>
    <row r="13" spans="1:18" s="2" customFormat="1" ht="18">
      <c r="A13" s="216"/>
      <c r="B13" s="217"/>
      <c r="C13" s="14">
        <v>75</v>
      </c>
      <c r="D13" s="15">
        <f>A13*C13</f>
        <v>0</v>
      </c>
      <c r="E13" s="218">
        <f>A13</f>
        <v>0</v>
      </c>
      <c r="F13" s="199"/>
      <c r="G13" s="199"/>
      <c r="H13" s="199"/>
      <c r="I13" s="199"/>
      <c r="J13" s="199"/>
      <c r="K13" s="199"/>
      <c r="L13" s="199"/>
      <c r="M13" s="16"/>
      <c r="N13" s="9"/>
    </row>
    <row r="14" spans="1:18" s="2" customFormat="1" ht="18">
      <c r="A14" s="16"/>
      <c r="B14" s="16"/>
      <c r="C14" s="199"/>
      <c r="D14" s="199"/>
      <c r="E14" s="199"/>
      <c r="F14" s="199"/>
      <c r="G14" s="199"/>
      <c r="H14" s="199"/>
      <c r="I14" s="199"/>
      <c r="J14" s="199"/>
      <c r="K14" s="199"/>
      <c r="L14" s="199"/>
      <c r="M14" s="16"/>
      <c r="N14" s="9"/>
    </row>
    <row r="15" spans="1:18" s="2" customFormat="1" ht="18">
      <c r="A15" s="219" t="s">
        <v>116</v>
      </c>
      <c r="B15" s="219"/>
      <c r="C15" s="199"/>
      <c r="D15" s="199"/>
      <c r="E15" s="199"/>
      <c r="F15" s="199"/>
      <c r="G15" s="199"/>
      <c r="H15" s="199"/>
      <c r="I15" s="199"/>
      <c r="J15" s="199"/>
      <c r="K15" s="199"/>
      <c r="L15" s="199"/>
      <c r="M15" s="16"/>
      <c r="N15" s="9"/>
    </row>
    <row r="16" spans="1:18" s="2" customFormat="1" ht="94.15" customHeight="1">
      <c r="A16" s="220" t="s">
        <v>117</v>
      </c>
      <c r="B16" s="220" t="s">
        <v>118</v>
      </c>
      <c r="C16" s="221" t="s">
        <v>119</v>
      </c>
      <c r="D16" s="220" t="s">
        <v>120</v>
      </c>
      <c r="E16" s="220" t="s">
        <v>121</v>
      </c>
      <c r="F16" s="220" t="s">
        <v>122</v>
      </c>
      <c r="G16" s="222" t="s">
        <v>123</v>
      </c>
      <c r="H16" s="220" t="s">
        <v>124</v>
      </c>
      <c r="I16" s="220" t="s">
        <v>125</v>
      </c>
      <c r="J16" s="222" t="s">
        <v>126</v>
      </c>
      <c r="K16" s="223" t="s">
        <v>127</v>
      </c>
      <c r="L16" s="224" t="s">
        <v>128</v>
      </c>
      <c r="M16" s="224" t="s">
        <v>129</v>
      </c>
      <c r="N16" s="221" t="s">
        <v>130</v>
      </c>
      <c r="O16" s="225" t="s">
        <v>131</v>
      </c>
      <c r="P16" s="225" t="s">
        <v>113</v>
      </c>
      <c r="Q16" s="225" t="s">
        <v>132</v>
      </c>
      <c r="R16" s="221" t="s">
        <v>133</v>
      </c>
    </row>
    <row r="17" spans="1:18" s="2" customFormat="1">
      <c r="A17" s="226"/>
      <c r="B17" s="226"/>
      <c r="C17" s="227"/>
      <c r="D17" s="228"/>
      <c r="E17" s="226"/>
      <c r="F17" s="226"/>
      <c r="G17" s="226"/>
      <c r="H17" s="227"/>
      <c r="I17" s="227"/>
      <c r="J17" s="227"/>
      <c r="K17" s="227"/>
      <c r="L17" s="229"/>
      <c r="M17" s="230"/>
      <c r="N17" s="231"/>
      <c r="O17" s="232"/>
      <c r="P17" s="232"/>
      <c r="Q17" s="233"/>
      <c r="R17" s="229"/>
    </row>
    <row r="18" spans="1:18" s="2" customFormat="1">
      <c r="A18" s="226"/>
      <c r="B18" s="226"/>
      <c r="C18" s="227"/>
      <c r="D18" s="228"/>
      <c r="E18" s="226"/>
      <c r="F18" s="226"/>
      <c r="G18" s="226"/>
      <c r="H18" s="227"/>
      <c r="I18" s="227"/>
      <c r="J18" s="227"/>
      <c r="K18" s="227"/>
      <c r="L18" s="229"/>
      <c r="M18" s="227"/>
      <c r="N18" s="231"/>
      <c r="O18" s="233"/>
      <c r="P18" s="233"/>
      <c r="Q18" s="233"/>
      <c r="R18" s="229"/>
    </row>
    <row r="19" spans="1:18" s="2" customFormat="1">
      <c r="A19" s="226"/>
      <c r="B19" s="226"/>
      <c r="C19" s="227"/>
      <c r="D19" s="228"/>
      <c r="E19" s="226"/>
      <c r="F19" s="226"/>
      <c r="G19" s="226"/>
      <c r="H19" s="227"/>
      <c r="I19" s="227"/>
      <c r="J19" s="227"/>
      <c r="K19" s="227"/>
      <c r="L19" s="229"/>
      <c r="M19" s="227"/>
      <c r="N19" s="231"/>
      <c r="O19" s="233"/>
      <c r="P19" s="233"/>
      <c r="Q19" s="233"/>
      <c r="R19" s="229"/>
    </row>
    <row r="20" spans="1:18" s="2" customFormat="1">
      <c r="A20" s="226"/>
      <c r="B20" s="226"/>
      <c r="C20" s="227"/>
      <c r="D20" s="228"/>
      <c r="E20" s="226"/>
      <c r="F20" s="226"/>
      <c r="G20" s="226"/>
      <c r="H20" s="227"/>
      <c r="I20" s="227"/>
      <c r="J20" s="227"/>
      <c r="K20" s="227"/>
      <c r="L20" s="229"/>
      <c r="M20" s="227"/>
      <c r="N20" s="231"/>
      <c r="O20" s="233"/>
      <c r="P20" s="233"/>
      <c r="Q20" s="233"/>
      <c r="R20" s="229"/>
    </row>
    <row r="21" spans="1:18" s="2" customFormat="1">
      <c r="A21" s="226"/>
      <c r="B21" s="226"/>
      <c r="C21" s="227"/>
      <c r="D21" s="228"/>
      <c r="E21" s="226"/>
      <c r="F21" s="226"/>
      <c r="G21" s="226"/>
      <c r="H21" s="227"/>
      <c r="I21" s="227"/>
      <c r="J21" s="227"/>
      <c r="K21" s="227"/>
      <c r="L21" s="229"/>
      <c r="M21" s="227"/>
      <c r="N21" s="231"/>
      <c r="O21" s="233"/>
      <c r="P21" s="233"/>
      <c r="Q21" s="233"/>
      <c r="R21" s="229"/>
    </row>
    <row r="22" spans="1:18" s="2" customFormat="1">
      <c r="A22" s="226"/>
      <c r="B22" s="226"/>
      <c r="C22" s="227"/>
      <c r="D22" s="228"/>
      <c r="E22" s="226"/>
      <c r="F22" s="226"/>
      <c r="G22" s="226"/>
      <c r="H22" s="227"/>
      <c r="I22" s="227"/>
      <c r="J22" s="227"/>
      <c r="K22" s="227"/>
      <c r="L22" s="229"/>
      <c r="M22" s="227"/>
      <c r="N22" s="231"/>
      <c r="O22" s="233"/>
      <c r="P22" s="233"/>
      <c r="Q22" s="233"/>
      <c r="R22" s="229"/>
    </row>
    <row r="23" spans="1:18" s="2" customFormat="1">
      <c r="A23" s="226"/>
      <c r="B23" s="226"/>
      <c r="C23" s="227"/>
      <c r="D23" s="228"/>
      <c r="E23" s="226"/>
      <c r="F23" s="226"/>
      <c r="G23" s="226"/>
      <c r="H23" s="227"/>
      <c r="I23" s="227"/>
      <c r="J23" s="227"/>
      <c r="K23" s="227"/>
      <c r="L23" s="229"/>
      <c r="M23" s="227"/>
      <c r="N23" s="231"/>
      <c r="O23" s="233"/>
      <c r="P23" s="233"/>
      <c r="Q23" s="233"/>
      <c r="R23" s="229"/>
    </row>
    <row r="24" spans="1:18" s="2" customFormat="1">
      <c r="A24" s="226"/>
      <c r="B24" s="226"/>
      <c r="C24" s="227"/>
      <c r="D24" s="228"/>
      <c r="E24" s="226"/>
      <c r="F24" s="226"/>
      <c r="G24" s="226"/>
      <c r="H24" s="227"/>
      <c r="I24" s="227"/>
      <c r="J24" s="227"/>
      <c r="K24" s="227"/>
      <c r="L24" s="229"/>
      <c r="M24" s="227"/>
      <c r="N24" s="231"/>
      <c r="O24" s="233"/>
      <c r="P24" s="233"/>
      <c r="Q24" s="233"/>
      <c r="R24" s="229"/>
    </row>
    <row r="25" spans="1:18" s="2" customFormat="1">
      <c r="A25" s="226"/>
      <c r="B25" s="226"/>
      <c r="C25" s="227"/>
      <c r="D25" s="228"/>
      <c r="E25" s="226"/>
      <c r="F25" s="226"/>
      <c r="G25" s="226"/>
      <c r="H25" s="227"/>
      <c r="I25" s="227"/>
      <c r="J25" s="227"/>
      <c r="K25" s="227"/>
      <c r="L25" s="229"/>
      <c r="M25" s="227"/>
      <c r="N25" s="231"/>
      <c r="O25" s="233"/>
      <c r="P25" s="233"/>
      <c r="Q25" s="233"/>
      <c r="R25" s="229"/>
    </row>
    <row r="26" spans="1:18" s="2" customFormat="1">
      <c r="A26" s="226"/>
      <c r="B26" s="226"/>
      <c r="C26" s="227"/>
      <c r="D26" s="228"/>
      <c r="E26" s="226"/>
      <c r="F26" s="226"/>
      <c r="G26" s="226"/>
      <c r="H26" s="227"/>
      <c r="I26" s="227"/>
      <c r="J26" s="227"/>
      <c r="K26" s="227"/>
      <c r="L26" s="229"/>
      <c r="M26" s="227"/>
      <c r="N26" s="231"/>
      <c r="O26" s="233"/>
      <c r="P26" s="233"/>
      <c r="Q26" s="233"/>
      <c r="R26" s="229"/>
    </row>
    <row r="27" spans="1:18" s="2" customFormat="1">
      <c r="A27" s="226"/>
      <c r="B27" s="226"/>
      <c r="C27" s="227"/>
      <c r="D27" s="228"/>
      <c r="E27" s="226"/>
      <c r="F27" s="226"/>
      <c r="G27" s="226"/>
      <c r="H27" s="227"/>
      <c r="I27" s="227"/>
      <c r="J27" s="227"/>
      <c r="K27" s="227"/>
      <c r="L27" s="229"/>
      <c r="M27" s="227"/>
      <c r="N27" s="231"/>
      <c r="O27" s="233"/>
      <c r="P27" s="233"/>
      <c r="Q27" s="233"/>
      <c r="R27" s="229"/>
    </row>
    <row r="28" spans="1:18" s="3" customFormat="1" ht="15.75">
      <c r="A28" s="226"/>
      <c r="B28" s="226"/>
      <c r="C28" s="227"/>
      <c r="D28" s="228"/>
      <c r="E28" s="226"/>
      <c r="F28" s="226"/>
      <c r="G28" s="226"/>
      <c r="H28" s="234"/>
      <c r="I28" s="235"/>
      <c r="J28" s="235"/>
      <c r="K28" s="235"/>
      <c r="L28" s="229"/>
      <c r="M28" s="235"/>
      <c r="N28" s="235"/>
      <c r="O28" s="233"/>
      <c r="P28" s="233"/>
      <c r="Q28" s="233"/>
      <c r="R28" s="229"/>
    </row>
    <row r="29" spans="1:18" s="3" customFormat="1" ht="15.75">
      <c r="A29" s="226"/>
      <c r="B29" s="226"/>
      <c r="C29" s="227"/>
      <c r="D29" s="228"/>
      <c r="E29" s="226"/>
      <c r="F29" s="226"/>
      <c r="G29" s="226"/>
      <c r="H29" s="235"/>
      <c r="I29" s="235"/>
      <c r="J29" s="235"/>
      <c r="K29" s="235"/>
      <c r="L29" s="229"/>
      <c r="M29" s="235"/>
      <c r="N29" s="235"/>
      <c r="O29" s="233"/>
      <c r="P29" s="233"/>
      <c r="Q29" s="233"/>
      <c r="R29" s="229"/>
    </row>
    <row r="30" spans="1:18" s="3" customFormat="1" ht="15.75">
      <c r="A30" s="226"/>
      <c r="B30" s="226"/>
      <c r="C30" s="227"/>
      <c r="D30" s="228"/>
      <c r="E30" s="226"/>
      <c r="F30" s="226"/>
      <c r="G30" s="226"/>
      <c r="H30" s="235"/>
      <c r="I30" s="235"/>
      <c r="J30" s="235"/>
      <c r="K30" s="235"/>
      <c r="L30" s="229"/>
      <c r="M30" s="235"/>
      <c r="N30" s="235"/>
      <c r="O30" s="233"/>
      <c r="P30" s="233"/>
      <c r="Q30" s="233"/>
      <c r="R30" s="229"/>
    </row>
    <row r="31" spans="1:18" s="3" customFormat="1" ht="15.75">
      <c r="A31" s="226"/>
      <c r="B31" s="226"/>
      <c r="C31" s="227"/>
      <c r="D31" s="228"/>
      <c r="E31" s="226"/>
      <c r="F31" s="226"/>
      <c r="G31" s="226"/>
      <c r="H31" s="235"/>
      <c r="I31" s="235"/>
      <c r="J31" s="235"/>
      <c r="K31" s="235"/>
      <c r="L31" s="229"/>
      <c r="M31" s="235"/>
      <c r="N31" s="235"/>
      <c r="O31" s="233"/>
      <c r="P31" s="233"/>
      <c r="Q31" s="233"/>
      <c r="R31" s="229"/>
    </row>
    <row r="32" spans="1:18" s="3" customFormat="1" ht="15.75">
      <c r="A32" s="226"/>
      <c r="B32" s="226"/>
      <c r="C32" s="227"/>
      <c r="D32" s="228"/>
      <c r="E32" s="226"/>
      <c r="F32" s="226"/>
      <c r="G32" s="226"/>
      <c r="H32" s="235"/>
      <c r="I32" s="235"/>
      <c r="J32" s="235"/>
      <c r="K32" s="235"/>
      <c r="L32" s="229"/>
      <c r="M32" s="235"/>
      <c r="N32" s="235"/>
      <c r="O32" s="233"/>
      <c r="P32" s="233"/>
      <c r="Q32" s="233"/>
      <c r="R32" s="229"/>
    </row>
    <row r="33" spans="1:20" s="3" customFormat="1" ht="15.75">
      <c r="A33" s="226"/>
      <c r="B33" s="226"/>
      <c r="C33" s="227"/>
      <c r="D33" s="228"/>
      <c r="E33" s="226"/>
      <c r="F33" s="226"/>
      <c r="G33" s="226"/>
      <c r="H33" s="235"/>
      <c r="I33" s="235"/>
      <c r="J33" s="235"/>
      <c r="K33" s="235"/>
      <c r="L33" s="229"/>
      <c r="M33" s="235"/>
      <c r="N33" s="235"/>
      <c r="O33" s="233"/>
      <c r="P33" s="233"/>
      <c r="Q33" s="233"/>
      <c r="R33" s="229"/>
      <c r="T33"/>
    </row>
    <row r="34" spans="1:20" s="3" customFormat="1" ht="15.75">
      <c r="A34" s="226"/>
      <c r="B34" s="226"/>
      <c r="C34" s="227"/>
      <c r="D34" s="228"/>
      <c r="E34" s="226"/>
      <c r="F34" s="226"/>
      <c r="G34" s="226"/>
      <c r="H34" s="235"/>
      <c r="I34" s="235"/>
      <c r="J34" s="235"/>
      <c r="K34" s="235"/>
      <c r="L34" s="229"/>
      <c r="M34" s="235"/>
      <c r="N34" s="235"/>
      <c r="O34" s="233"/>
      <c r="P34" s="233"/>
      <c r="Q34" s="233"/>
      <c r="R34" s="229"/>
    </row>
    <row r="35" spans="1:20" s="2" customFormat="1">
      <c r="A35" s="226"/>
      <c r="B35" s="226"/>
      <c r="C35" s="227"/>
      <c r="D35" s="228"/>
      <c r="E35" s="226"/>
      <c r="F35" s="226"/>
      <c r="G35" s="226"/>
      <c r="H35" s="227"/>
      <c r="I35" s="227"/>
      <c r="J35" s="227"/>
      <c r="K35" s="227"/>
      <c r="L35" s="229"/>
      <c r="M35" s="230"/>
      <c r="N35" s="231"/>
      <c r="O35" s="233"/>
      <c r="P35" s="233"/>
      <c r="Q35" s="233"/>
      <c r="R35" s="229"/>
    </row>
    <row r="36" spans="1:20" s="2" customFormat="1">
      <c r="A36" s="226"/>
      <c r="B36" s="226"/>
      <c r="C36" s="227"/>
      <c r="D36" s="228"/>
      <c r="E36" s="226"/>
      <c r="F36" s="226"/>
      <c r="G36" s="226"/>
      <c r="H36" s="227"/>
      <c r="I36" s="227"/>
      <c r="J36" s="227"/>
      <c r="K36" s="227"/>
      <c r="L36" s="229"/>
      <c r="M36" s="227"/>
      <c r="N36" s="231"/>
      <c r="O36" s="233"/>
      <c r="P36" s="233"/>
      <c r="Q36" s="233"/>
      <c r="R36" s="229"/>
    </row>
    <row r="37" spans="1:20" s="3" customFormat="1" ht="15.75">
      <c r="A37" s="199"/>
      <c r="B37" s="199"/>
      <c r="C37" s="199"/>
      <c r="D37" s="199"/>
      <c r="E37" s="199"/>
      <c r="F37" s="199"/>
      <c r="G37" s="199"/>
      <c r="H37" s="199"/>
      <c r="I37" s="199"/>
      <c r="J37" s="199"/>
      <c r="K37" s="199"/>
      <c r="L37" s="199"/>
      <c r="M37" s="199"/>
      <c r="N37" s="199"/>
      <c r="O37" s="236"/>
      <c r="P37" s="236"/>
      <c r="Q37" s="236"/>
    </row>
    <row r="38" spans="1:20" s="2" customFormat="1" ht="18">
      <c r="A38" s="219" t="s">
        <v>134</v>
      </c>
      <c r="B38" s="219"/>
      <c r="C38" s="199"/>
      <c r="D38" s="199"/>
      <c r="E38" s="199"/>
      <c r="F38" s="199"/>
      <c r="G38" s="199"/>
      <c r="H38" s="199"/>
      <c r="I38" s="199"/>
      <c r="J38" s="199"/>
      <c r="K38" s="199"/>
      <c r="L38" s="199"/>
      <c r="M38" s="199"/>
      <c r="N38" s="16"/>
      <c r="O38" s="236"/>
      <c r="P38" s="236"/>
      <c r="Q38" s="236"/>
    </row>
    <row r="39" spans="1:20" s="2" customFormat="1" ht="108" customHeight="1">
      <c r="A39" s="220" t="s">
        <v>117</v>
      </c>
      <c r="B39" s="220" t="s">
        <v>118</v>
      </c>
      <c r="C39" s="221" t="s">
        <v>119</v>
      </c>
      <c r="D39" s="220" t="s">
        <v>120</v>
      </c>
      <c r="E39" s="220" t="s">
        <v>121</v>
      </c>
      <c r="F39" s="220" t="s">
        <v>122</v>
      </c>
      <c r="G39" s="222" t="s">
        <v>123</v>
      </c>
      <c r="H39" s="220" t="s">
        <v>124</v>
      </c>
      <c r="I39" s="220" t="s">
        <v>125</v>
      </c>
      <c r="J39" s="222" t="s">
        <v>126</v>
      </c>
      <c r="K39" s="223" t="s">
        <v>127</v>
      </c>
      <c r="L39" s="224" t="s">
        <v>128</v>
      </c>
      <c r="M39" s="224" t="s">
        <v>129</v>
      </c>
      <c r="N39" s="221" t="s">
        <v>130</v>
      </c>
      <c r="O39" s="225" t="s">
        <v>131</v>
      </c>
      <c r="P39" s="225" t="s">
        <v>113</v>
      </c>
      <c r="Q39" s="225" t="s">
        <v>132</v>
      </c>
      <c r="R39" s="221" t="s">
        <v>133</v>
      </c>
    </row>
    <row r="40" spans="1:20" s="2" customFormat="1">
      <c r="A40" s="227"/>
      <c r="B40" s="227"/>
      <c r="C40" s="227"/>
      <c r="D40" s="228"/>
      <c r="E40" s="231"/>
      <c r="F40" s="226"/>
      <c r="G40" s="235"/>
      <c r="H40" s="227"/>
      <c r="I40" s="227"/>
      <c r="J40" s="227"/>
      <c r="K40" s="227"/>
      <c r="L40" s="237"/>
      <c r="M40" s="227"/>
      <c r="N40" s="231"/>
      <c r="O40" s="232" t="str">
        <f>'[1]D1- Inscription-Reg.'!B3</f>
        <v>Boccia national</v>
      </c>
      <c r="P40" s="233" t="e">
        <f>'[1]D1- Inscription-Reg.'!B15</f>
        <v>#REF!</v>
      </c>
      <c r="Q40" s="233"/>
      <c r="R40" s="229"/>
    </row>
    <row r="41" spans="1:20" s="2" customFormat="1">
      <c r="A41" s="227"/>
      <c r="B41" s="227"/>
      <c r="C41" s="227"/>
      <c r="D41" s="228"/>
      <c r="E41" s="231"/>
      <c r="F41" s="226"/>
      <c r="G41" s="235"/>
      <c r="H41" s="227"/>
      <c r="I41" s="227"/>
      <c r="J41" s="227"/>
      <c r="K41" s="227"/>
      <c r="L41" s="237"/>
      <c r="M41" s="227"/>
      <c r="N41" s="231"/>
      <c r="O41" s="233"/>
      <c r="P41" s="233"/>
      <c r="Q41" s="233"/>
      <c r="R41" s="229"/>
    </row>
    <row r="42" spans="1:20" s="2" customFormat="1">
      <c r="A42" s="227"/>
      <c r="B42" s="227"/>
      <c r="C42" s="227"/>
      <c r="D42" s="228"/>
      <c r="E42" s="231"/>
      <c r="F42" s="226"/>
      <c r="G42" s="235"/>
      <c r="H42" s="227"/>
      <c r="I42" s="227"/>
      <c r="J42" s="227"/>
      <c r="K42" s="227"/>
      <c r="L42" s="237"/>
      <c r="M42" s="227"/>
      <c r="N42" s="231"/>
      <c r="O42" s="233"/>
      <c r="P42" s="233"/>
      <c r="Q42" s="233"/>
      <c r="R42" s="229"/>
    </row>
    <row r="43" spans="1:20" s="2" customFormat="1">
      <c r="A43" s="227"/>
      <c r="B43" s="227"/>
      <c r="C43" s="227"/>
      <c r="D43" s="228"/>
      <c r="E43" s="231"/>
      <c r="F43" s="226"/>
      <c r="G43" s="235"/>
      <c r="H43" s="227"/>
      <c r="I43" s="227"/>
      <c r="J43" s="227"/>
      <c r="K43" s="227"/>
      <c r="L43" s="237"/>
      <c r="M43" s="227"/>
      <c r="N43" s="231"/>
      <c r="O43" s="233"/>
      <c r="P43" s="233"/>
      <c r="Q43" s="233"/>
      <c r="R43" s="229"/>
    </row>
    <row r="44" spans="1:20" s="2" customFormat="1">
      <c r="A44" s="227"/>
      <c r="B44" s="227"/>
      <c r="C44" s="227"/>
      <c r="D44" s="228"/>
      <c r="E44" s="231"/>
      <c r="F44" s="226"/>
      <c r="G44" s="235"/>
      <c r="H44" s="227"/>
      <c r="I44" s="227"/>
      <c r="J44" s="227"/>
      <c r="K44" s="227"/>
      <c r="L44" s="237"/>
      <c r="M44" s="227"/>
      <c r="N44" s="231"/>
      <c r="O44" s="233"/>
      <c r="P44" s="233"/>
      <c r="Q44" s="233"/>
      <c r="R44" s="229"/>
    </row>
    <row r="45" spans="1:20" s="2" customFormat="1">
      <c r="A45" s="227"/>
      <c r="B45" s="227"/>
      <c r="C45" s="227"/>
      <c r="D45" s="228"/>
      <c r="E45" s="231"/>
      <c r="F45" s="226"/>
      <c r="G45" s="235"/>
      <c r="H45" s="227"/>
      <c r="I45" s="227"/>
      <c r="J45" s="227"/>
      <c r="K45" s="227"/>
      <c r="L45" s="237"/>
      <c r="M45" s="227"/>
      <c r="N45" s="231"/>
      <c r="O45" s="233"/>
      <c r="P45" s="233"/>
      <c r="Q45" s="233"/>
      <c r="R45" s="229"/>
    </row>
    <row r="46" spans="1:20" s="2" customFormat="1">
      <c r="A46" s="227"/>
      <c r="B46" s="227"/>
      <c r="C46" s="227"/>
      <c r="D46" s="228"/>
      <c r="E46" s="231"/>
      <c r="F46" s="226"/>
      <c r="G46" s="235"/>
      <c r="H46" s="227"/>
      <c r="I46" s="227"/>
      <c r="J46" s="227"/>
      <c r="K46" s="227"/>
      <c r="L46" s="237"/>
      <c r="M46" s="227"/>
      <c r="N46" s="231"/>
      <c r="O46" s="233"/>
      <c r="P46" s="233"/>
      <c r="Q46" s="233"/>
      <c r="R46" s="229"/>
    </row>
    <row r="47" spans="1:20" s="2" customFormat="1">
      <c r="A47" s="227"/>
      <c r="B47" s="227"/>
      <c r="C47" s="227"/>
      <c r="D47" s="228"/>
      <c r="E47" s="231"/>
      <c r="F47" s="226"/>
      <c r="G47" s="235"/>
      <c r="H47" s="227"/>
      <c r="I47" s="227"/>
      <c r="J47" s="227"/>
      <c r="K47" s="227"/>
      <c r="L47" s="237"/>
      <c r="M47" s="227"/>
      <c r="N47" s="231"/>
      <c r="O47" s="233"/>
      <c r="P47" s="233"/>
      <c r="Q47" s="233"/>
      <c r="R47" s="229"/>
    </row>
    <row r="48" spans="1:20" s="3" customFormat="1" ht="15.75">
      <c r="A48" s="227"/>
      <c r="B48" s="227"/>
      <c r="C48" s="227"/>
      <c r="D48" s="228"/>
      <c r="E48" s="231"/>
      <c r="F48" s="226"/>
      <c r="G48" s="235"/>
      <c r="H48" s="234"/>
      <c r="I48" s="235"/>
      <c r="J48" s="235"/>
      <c r="K48" s="235"/>
      <c r="L48" s="237"/>
      <c r="M48" s="235"/>
      <c r="N48" s="235"/>
      <c r="O48" s="233"/>
      <c r="P48" s="233"/>
      <c r="Q48" s="233"/>
      <c r="R48" s="229"/>
    </row>
    <row r="49" spans="1:20" s="3" customFormat="1" ht="15.75">
      <c r="A49" s="227"/>
      <c r="B49" s="227"/>
      <c r="C49" s="227"/>
      <c r="D49" s="228"/>
      <c r="E49" s="231"/>
      <c r="F49" s="226"/>
      <c r="G49" s="235"/>
      <c r="H49" s="234"/>
      <c r="I49" s="235"/>
      <c r="J49" s="235"/>
      <c r="K49" s="235"/>
      <c r="L49" s="237"/>
      <c r="M49" s="235"/>
      <c r="N49" s="235"/>
      <c r="O49" s="233"/>
      <c r="P49" s="233"/>
      <c r="Q49" s="233"/>
      <c r="R49" s="229"/>
    </row>
    <row r="50" spans="1:20" s="3" customFormat="1" ht="15.75">
      <c r="A50" s="227"/>
      <c r="B50" s="227"/>
      <c r="C50" s="227"/>
      <c r="D50" s="228"/>
      <c r="E50" s="231"/>
      <c r="F50" s="226"/>
      <c r="G50" s="235"/>
      <c r="H50" s="234"/>
      <c r="I50" s="235"/>
      <c r="J50" s="235"/>
      <c r="K50" s="235"/>
      <c r="L50" s="237"/>
      <c r="M50" s="235"/>
      <c r="N50" s="235"/>
      <c r="O50" s="233"/>
      <c r="P50" s="233"/>
      <c r="Q50" s="233"/>
      <c r="R50" s="229"/>
    </row>
    <row r="51" spans="1:20" s="3" customFormat="1" ht="15.75">
      <c r="A51" s="227"/>
      <c r="B51" s="227"/>
      <c r="C51" s="227"/>
      <c r="D51" s="228"/>
      <c r="E51" s="231"/>
      <c r="F51" s="226"/>
      <c r="G51" s="235"/>
      <c r="H51" s="234"/>
      <c r="I51" s="235"/>
      <c r="J51" s="235"/>
      <c r="K51" s="235"/>
      <c r="L51" s="237"/>
      <c r="M51" s="235"/>
      <c r="N51" s="235"/>
      <c r="O51" s="233"/>
      <c r="P51" s="233"/>
      <c r="Q51" s="233"/>
      <c r="R51" s="229"/>
    </row>
    <row r="52" spans="1:20" s="3" customFormat="1" ht="15.75">
      <c r="A52" s="227"/>
      <c r="B52" s="227"/>
      <c r="C52" s="227"/>
      <c r="D52" s="228"/>
      <c r="E52" s="231"/>
      <c r="F52" s="226"/>
      <c r="G52" s="235"/>
      <c r="H52" s="234"/>
      <c r="I52" s="235"/>
      <c r="J52" s="235"/>
      <c r="K52" s="235"/>
      <c r="L52" s="237"/>
      <c r="M52" s="235"/>
      <c r="N52" s="235"/>
      <c r="O52" s="233"/>
      <c r="P52" s="233"/>
      <c r="Q52" s="233"/>
      <c r="R52" s="229"/>
      <c r="T52"/>
    </row>
    <row r="53" spans="1:20" s="3" customFormat="1" ht="15.75">
      <c r="A53" s="227"/>
      <c r="B53" s="227"/>
      <c r="C53" s="227"/>
      <c r="D53" s="228"/>
      <c r="E53" s="231"/>
      <c r="F53" s="226"/>
      <c r="G53" s="235"/>
      <c r="H53" s="234"/>
      <c r="I53" s="235"/>
      <c r="J53" s="235"/>
      <c r="K53" s="235"/>
      <c r="L53" s="237"/>
      <c r="M53" s="235"/>
      <c r="N53" s="235"/>
      <c r="O53" s="233"/>
      <c r="P53" s="233"/>
      <c r="Q53" s="233"/>
      <c r="R53" s="229"/>
    </row>
    <row r="54" spans="1:20" s="2" customFormat="1">
      <c r="A54" s="227"/>
      <c r="B54" s="227"/>
      <c r="C54" s="227"/>
      <c r="D54" s="228"/>
      <c r="E54" s="231"/>
      <c r="F54" s="226"/>
      <c r="G54" s="235"/>
      <c r="H54" s="227"/>
      <c r="I54" s="227"/>
      <c r="J54" s="227"/>
      <c r="K54" s="227"/>
      <c r="L54" s="237"/>
      <c r="M54" s="227"/>
      <c r="N54" s="231"/>
      <c r="O54" s="233"/>
      <c r="P54" s="233"/>
      <c r="Q54" s="233"/>
      <c r="R54" s="229"/>
    </row>
    <row r="55" spans="1:20" s="2" customFormat="1">
      <c r="A55" s="227"/>
      <c r="B55" s="227"/>
      <c r="C55" s="227"/>
      <c r="D55" s="228"/>
      <c r="E55" s="231"/>
      <c r="F55" s="226"/>
      <c r="G55" s="235"/>
      <c r="H55" s="227"/>
      <c r="I55" s="227"/>
      <c r="J55" s="227"/>
      <c r="K55" s="227"/>
      <c r="L55" s="237"/>
      <c r="M55" s="227"/>
      <c r="N55" s="231"/>
      <c r="O55" s="233"/>
      <c r="P55" s="233"/>
      <c r="Q55" s="233"/>
      <c r="R55" s="229"/>
    </row>
    <row r="56" spans="1:20" s="2" customFormat="1">
      <c r="A56" s="227"/>
      <c r="B56" s="227"/>
      <c r="C56" s="227"/>
      <c r="D56" s="228"/>
      <c r="E56" s="231"/>
      <c r="F56" s="226"/>
      <c r="G56" s="235"/>
      <c r="H56" s="227"/>
      <c r="I56" s="227"/>
      <c r="J56" s="227"/>
      <c r="K56" s="227"/>
      <c r="L56" s="237"/>
      <c r="M56" s="227"/>
      <c r="N56" s="231"/>
      <c r="O56" s="233"/>
      <c r="P56" s="233"/>
      <c r="Q56" s="233"/>
      <c r="R56" s="229"/>
    </row>
    <row r="57" spans="1:20" s="2" customFormat="1">
      <c r="A57" s="227"/>
      <c r="B57" s="227"/>
      <c r="C57" s="227"/>
      <c r="D57" s="228"/>
      <c r="E57" s="231"/>
      <c r="F57" s="226"/>
      <c r="G57" s="235"/>
      <c r="H57" s="227"/>
      <c r="I57" s="227"/>
      <c r="J57" s="227"/>
      <c r="K57" s="227"/>
      <c r="L57" s="237"/>
      <c r="M57" s="227"/>
      <c r="N57" s="231"/>
      <c r="O57" s="233"/>
      <c r="P57" s="233"/>
      <c r="Q57" s="233"/>
      <c r="R57" s="229"/>
    </row>
    <row r="58" spans="1:20" s="2" customFormat="1">
      <c r="A58" s="227"/>
      <c r="B58" s="227"/>
      <c r="C58" s="227"/>
      <c r="D58" s="228"/>
      <c r="E58" s="231"/>
      <c r="F58" s="226"/>
      <c r="G58" s="235"/>
      <c r="H58" s="227"/>
      <c r="I58" s="227"/>
      <c r="J58" s="227"/>
      <c r="K58" s="227"/>
      <c r="L58" s="237"/>
      <c r="M58" s="227"/>
      <c r="N58" s="231"/>
      <c r="O58" s="233"/>
      <c r="P58" s="233"/>
      <c r="Q58" s="233"/>
      <c r="R58" s="229"/>
    </row>
    <row r="59" spans="1:20" s="2" customFormat="1">
      <c r="A59" s="227"/>
      <c r="B59" s="227"/>
      <c r="C59" s="227"/>
      <c r="D59" s="228"/>
      <c r="E59" s="231"/>
      <c r="F59" s="226"/>
      <c r="G59" s="235"/>
      <c r="H59" s="227"/>
      <c r="I59" s="227"/>
      <c r="J59" s="227"/>
      <c r="K59" s="227"/>
      <c r="L59" s="237"/>
      <c r="M59" s="227"/>
      <c r="N59" s="231"/>
      <c r="O59" s="233"/>
      <c r="P59" s="233"/>
      <c r="Q59" s="233"/>
      <c r="R59" s="229"/>
    </row>
    <row r="60" spans="1:20" ht="16.5" thickBot="1">
      <c r="A60" s="4"/>
      <c r="B60" s="4"/>
      <c r="C60" s="4"/>
      <c r="D60" s="4"/>
      <c r="E60" s="4"/>
      <c r="F60" s="4"/>
      <c r="G60" s="4"/>
      <c r="H60" s="4"/>
      <c r="I60" s="4"/>
      <c r="J60" s="4"/>
      <c r="K60" s="4"/>
      <c r="L60" s="4"/>
      <c r="M60" s="4"/>
      <c r="R60" s="229"/>
    </row>
    <row r="61" spans="1:20" ht="14.45" customHeight="1">
      <c r="A61" s="238" t="s">
        <v>135</v>
      </c>
      <c r="B61" s="239"/>
      <c r="C61" s="239"/>
      <c r="D61" s="239"/>
      <c r="E61" s="239"/>
      <c r="F61" s="239"/>
      <c r="G61" s="239"/>
      <c r="H61" s="239"/>
      <c r="I61" s="239"/>
      <c r="J61" s="239"/>
      <c r="K61" s="239"/>
      <c r="L61" s="239"/>
      <c r="M61" s="239"/>
      <c r="N61" s="239"/>
      <c r="O61" s="239"/>
      <c r="P61" s="239"/>
      <c r="Q61" s="239"/>
      <c r="R61" s="240"/>
    </row>
    <row r="62" spans="1:20" ht="14.45" customHeight="1">
      <c r="A62" s="241"/>
      <c r="B62" s="242"/>
      <c r="C62" s="242"/>
      <c r="D62" s="242"/>
      <c r="E62" s="242"/>
      <c r="F62" s="242"/>
      <c r="G62" s="242"/>
      <c r="H62" s="242"/>
      <c r="I62" s="242"/>
      <c r="J62" s="242"/>
      <c r="K62" s="242"/>
      <c r="L62" s="242"/>
      <c r="M62" s="242"/>
      <c r="N62" s="242"/>
      <c r="O62" s="242"/>
      <c r="P62" s="242"/>
      <c r="Q62" s="242"/>
      <c r="R62" s="243"/>
    </row>
    <row r="63" spans="1:20" ht="14.45" customHeight="1">
      <c r="A63" s="241"/>
      <c r="B63" s="242"/>
      <c r="C63" s="242"/>
      <c r="D63" s="242"/>
      <c r="E63" s="242"/>
      <c r="F63" s="242"/>
      <c r="G63" s="242"/>
      <c r="H63" s="242"/>
      <c r="I63" s="242"/>
      <c r="J63" s="242"/>
      <c r="K63" s="242"/>
      <c r="L63" s="242"/>
      <c r="M63" s="242"/>
      <c r="N63" s="242"/>
      <c r="O63" s="242"/>
      <c r="P63" s="242"/>
      <c r="Q63" s="242"/>
      <c r="R63" s="243"/>
    </row>
    <row r="64" spans="1:20" ht="14.45" customHeight="1">
      <c r="A64" s="241"/>
      <c r="B64" s="242"/>
      <c r="C64" s="242"/>
      <c r="D64" s="242"/>
      <c r="E64" s="242"/>
      <c r="F64" s="242"/>
      <c r="G64" s="242"/>
      <c r="H64" s="242"/>
      <c r="I64" s="242"/>
      <c r="J64" s="242"/>
      <c r="K64" s="242"/>
      <c r="L64" s="242"/>
      <c r="M64" s="242"/>
      <c r="N64" s="242"/>
      <c r="O64" s="242"/>
      <c r="P64" s="242"/>
      <c r="Q64" s="242"/>
      <c r="R64" s="243"/>
    </row>
    <row r="65" spans="1:18" ht="14.45" customHeight="1">
      <c r="A65" s="241"/>
      <c r="B65" s="242"/>
      <c r="C65" s="242"/>
      <c r="D65" s="242"/>
      <c r="E65" s="242"/>
      <c r="F65" s="242"/>
      <c r="G65" s="242"/>
      <c r="H65" s="242"/>
      <c r="I65" s="242"/>
      <c r="J65" s="242"/>
      <c r="K65" s="242"/>
      <c r="L65" s="242"/>
      <c r="M65" s="242"/>
      <c r="N65" s="242"/>
      <c r="O65" s="242"/>
      <c r="P65" s="242"/>
      <c r="Q65" s="242"/>
      <c r="R65" s="243"/>
    </row>
    <row r="66" spans="1:18" ht="14.45" customHeight="1" thickBot="1">
      <c r="A66" s="244"/>
      <c r="B66" s="245"/>
      <c r="C66" s="245"/>
      <c r="D66" s="245"/>
      <c r="E66" s="245"/>
      <c r="F66" s="245"/>
      <c r="G66" s="245"/>
      <c r="H66" s="245"/>
      <c r="I66" s="245"/>
      <c r="J66" s="245"/>
      <c r="K66" s="245"/>
      <c r="L66" s="245"/>
      <c r="M66" s="245"/>
      <c r="N66" s="245"/>
      <c r="O66" s="245"/>
      <c r="P66" s="245"/>
      <c r="Q66" s="245"/>
      <c r="R66" s="246"/>
    </row>
    <row r="67" spans="1:18" ht="14.45" customHeight="1">
      <c r="A67" s="247" t="s">
        <v>136</v>
      </c>
      <c r="B67" s="248"/>
      <c r="C67" s="248"/>
      <c r="D67" s="248"/>
      <c r="E67" s="248"/>
      <c r="F67" s="248"/>
      <c r="G67" s="248"/>
      <c r="H67" s="248"/>
      <c r="I67" s="248"/>
      <c r="J67" s="248"/>
      <c r="K67" s="248"/>
      <c r="L67" s="248"/>
      <c r="M67" s="248"/>
      <c r="N67" s="248"/>
      <c r="O67" s="248"/>
      <c r="P67" s="248"/>
      <c r="Q67" s="248"/>
      <c r="R67" s="249"/>
    </row>
    <row r="68" spans="1:18" ht="14.45" customHeight="1">
      <c r="A68" s="250"/>
      <c r="B68" s="251"/>
      <c r="C68" s="251"/>
      <c r="D68" s="251"/>
      <c r="E68" s="251"/>
      <c r="F68" s="251"/>
      <c r="G68" s="251"/>
      <c r="H68" s="251"/>
      <c r="I68" s="251"/>
      <c r="J68" s="251"/>
      <c r="K68" s="251"/>
      <c r="L68" s="251"/>
      <c r="M68" s="251"/>
      <c r="N68" s="251"/>
      <c r="O68" s="251"/>
      <c r="P68" s="251"/>
      <c r="Q68" s="251"/>
      <c r="R68" s="252"/>
    </row>
    <row r="69" spans="1:18" ht="14.45" customHeight="1">
      <c r="A69" s="250"/>
      <c r="B69" s="251"/>
      <c r="C69" s="251"/>
      <c r="D69" s="251"/>
      <c r="E69" s="251"/>
      <c r="F69" s="251"/>
      <c r="G69" s="251"/>
      <c r="H69" s="251"/>
      <c r="I69" s="251"/>
      <c r="J69" s="251"/>
      <c r="K69" s="251"/>
      <c r="L69" s="251"/>
      <c r="M69" s="251"/>
      <c r="N69" s="251"/>
      <c r="O69" s="251"/>
      <c r="P69" s="251"/>
      <c r="Q69" s="251"/>
      <c r="R69" s="252"/>
    </row>
    <row r="70" spans="1:18" ht="14.45" customHeight="1">
      <c r="A70" s="250"/>
      <c r="B70" s="251"/>
      <c r="C70" s="251"/>
      <c r="D70" s="251"/>
      <c r="E70" s="251"/>
      <c r="F70" s="251"/>
      <c r="G70" s="251"/>
      <c r="H70" s="251"/>
      <c r="I70" s="251"/>
      <c r="J70" s="251"/>
      <c r="K70" s="251"/>
      <c r="L70" s="251"/>
      <c r="M70" s="251"/>
      <c r="N70" s="251"/>
      <c r="O70" s="251"/>
      <c r="P70" s="251"/>
      <c r="Q70" s="251"/>
      <c r="R70" s="252"/>
    </row>
    <row r="71" spans="1:18" ht="14.45" customHeight="1">
      <c r="A71" s="250"/>
      <c r="B71" s="251"/>
      <c r="C71" s="251"/>
      <c r="D71" s="251"/>
      <c r="E71" s="251"/>
      <c r="F71" s="251"/>
      <c r="G71" s="251"/>
      <c r="H71" s="251"/>
      <c r="I71" s="251"/>
      <c r="J71" s="251"/>
      <c r="K71" s="251"/>
      <c r="L71" s="251"/>
      <c r="M71" s="251"/>
      <c r="N71" s="251"/>
      <c r="O71" s="251"/>
      <c r="P71" s="251"/>
      <c r="Q71" s="251"/>
      <c r="R71" s="252"/>
    </row>
    <row r="72" spans="1:18" ht="14.45" customHeight="1" thickBot="1">
      <c r="A72" s="253"/>
      <c r="B72" s="254"/>
      <c r="C72" s="254"/>
      <c r="D72" s="254"/>
      <c r="E72" s="254"/>
      <c r="F72" s="254"/>
      <c r="G72" s="254"/>
      <c r="H72" s="254"/>
      <c r="I72" s="254"/>
      <c r="J72" s="254"/>
      <c r="K72" s="254"/>
      <c r="L72" s="254"/>
      <c r="M72" s="254"/>
      <c r="N72" s="254"/>
      <c r="O72" s="254"/>
      <c r="P72" s="254"/>
      <c r="Q72" s="254"/>
      <c r="R72" s="255"/>
    </row>
    <row r="73" spans="1:18">
      <c r="A73" s="167" t="s">
        <v>70</v>
      </c>
      <c r="B73" s="168"/>
      <c r="C73" s="168"/>
      <c r="D73" s="168"/>
      <c r="E73" s="168"/>
      <c r="F73" s="168"/>
      <c r="G73" s="168"/>
      <c r="H73" s="168"/>
      <c r="I73" s="168"/>
      <c r="J73" s="168"/>
      <c r="K73" s="168"/>
      <c r="L73" s="168"/>
      <c r="M73" s="168"/>
      <c r="N73" s="168"/>
      <c r="O73" s="168"/>
      <c r="P73" s="168"/>
      <c r="Q73" s="168"/>
      <c r="R73" s="169"/>
    </row>
    <row r="74" spans="1:18" ht="14.45" customHeight="1">
      <c r="A74" s="170"/>
      <c r="B74" s="171"/>
      <c r="C74" s="171"/>
      <c r="D74" s="171"/>
      <c r="E74" s="171"/>
      <c r="F74" s="171"/>
      <c r="G74" s="171"/>
      <c r="H74" s="171"/>
      <c r="I74" s="171"/>
      <c r="J74" s="171"/>
      <c r="K74" s="171"/>
      <c r="L74" s="171"/>
      <c r="M74" s="171"/>
      <c r="N74" s="171"/>
      <c r="O74" s="171"/>
      <c r="P74" s="171"/>
      <c r="Q74" s="171"/>
      <c r="R74" s="172"/>
    </row>
    <row r="75" spans="1:18">
      <c r="A75" s="170"/>
      <c r="B75" s="171"/>
      <c r="C75" s="171"/>
      <c r="D75" s="171"/>
      <c r="E75" s="171"/>
      <c r="F75" s="171"/>
      <c r="G75" s="171"/>
      <c r="H75" s="171"/>
      <c r="I75" s="171"/>
      <c r="J75" s="171"/>
      <c r="K75" s="171"/>
      <c r="L75" s="171"/>
      <c r="M75" s="171"/>
      <c r="N75" s="171"/>
      <c r="O75" s="171"/>
      <c r="P75" s="171"/>
      <c r="Q75" s="171"/>
      <c r="R75" s="172"/>
    </row>
    <row r="76" spans="1:18" ht="15.75" thickBot="1">
      <c r="A76" s="173"/>
      <c r="B76" s="174"/>
      <c r="C76" s="174"/>
      <c r="D76" s="174"/>
      <c r="E76" s="174"/>
      <c r="F76" s="174"/>
      <c r="G76" s="174"/>
      <c r="H76" s="174"/>
      <c r="I76" s="174"/>
      <c r="J76" s="174"/>
      <c r="K76" s="174"/>
      <c r="L76" s="174"/>
      <c r="M76" s="174"/>
      <c r="N76" s="174"/>
      <c r="O76" s="174"/>
      <c r="P76" s="174"/>
      <c r="Q76" s="174"/>
      <c r="R76" s="175"/>
    </row>
  </sheetData>
  <mergeCells count="5">
    <mergeCell ref="A12:B12"/>
    <mergeCell ref="A13:B13"/>
    <mergeCell ref="A61:R66"/>
    <mergeCell ref="A67:R72"/>
    <mergeCell ref="A73:R76"/>
  </mergeCells>
  <dataValidations count="4">
    <dataValidation type="list" allowBlank="1" showInputMessage="1" showErrorMessage="1" sqref="G37:H37">
      <formula1>"Avion | Plane, Train, Bus"</formula1>
    </dataValidation>
    <dataValidation type="list" allowBlank="1" showInputMessage="1" showErrorMessage="1" sqref="D37">
      <formula1>"Manuel | Manual, Électrique | Powerchair"</formula1>
    </dataValidation>
    <dataValidation type="list" allowBlank="1" showInputMessage="1" showErrorMessage="1" sqref="D17:D36 D40:D59">
      <formula1>"19-avr-2023, 20-avr-2023, 21-avr-2023, 22-avr-2023, 23-avr-2023, 24-avr-2023, 25-avr-2023, 26-avr-2023, 27-avr-2023, 28-avr-2023, 29-avr-2023, 30-avr-2023, 01-mai-2023, 02-mai-2023, 03-mai-2023, 04-mai-2023, 05-mai-2023"</formula1>
    </dataValidation>
    <dataValidation type="list" allowBlank="1" showInputMessage="1" showErrorMessage="1" sqref="F17:F36 F40:F59">
      <formula1>"Avion/Plane, Train, Autre/Other"</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80" zoomScaleNormal="80" workbookViewId="0">
      <selection activeCell="A14" sqref="A14"/>
    </sheetView>
  </sheetViews>
  <sheetFormatPr baseColWidth="10" defaultRowHeight="15"/>
  <cols>
    <col min="1" max="1" width="28.140625" customWidth="1"/>
    <col min="2" max="2" width="15" customWidth="1"/>
    <col min="3" max="3" width="22.42578125" bestFit="1" customWidth="1"/>
    <col min="4" max="4" width="22.7109375" bestFit="1" customWidth="1"/>
    <col min="5" max="5" width="23.140625" bestFit="1" customWidth="1"/>
    <col min="6" max="6" width="22.42578125" bestFit="1" customWidth="1"/>
    <col min="7" max="7" width="23.5703125" bestFit="1" customWidth="1"/>
    <col min="8" max="8" width="21.7109375" customWidth="1"/>
    <col min="9" max="9" width="20.85546875" customWidth="1"/>
    <col min="10" max="10" width="17.28515625" customWidth="1"/>
    <col min="11" max="11" width="15.7109375" bestFit="1" customWidth="1"/>
    <col min="12" max="12" width="39.85546875" bestFit="1" customWidth="1"/>
  </cols>
  <sheetData>
    <row r="1" spans="1:12" ht="24" thickTop="1">
      <c r="A1" s="27"/>
      <c r="B1" s="58" t="s">
        <v>21</v>
      </c>
      <c r="C1" s="28"/>
      <c r="D1" s="28"/>
      <c r="E1" s="28"/>
      <c r="F1" s="28"/>
      <c r="G1" s="28"/>
      <c r="H1" s="28"/>
      <c r="I1" s="28"/>
      <c r="J1" s="28"/>
      <c r="K1" s="28"/>
      <c r="L1" s="64"/>
    </row>
    <row r="2" spans="1:12" ht="15.75">
      <c r="A2" s="29"/>
      <c r="B2" s="24" t="s">
        <v>28</v>
      </c>
      <c r="C2" s="24"/>
      <c r="D2" s="24"/>
      <c r="E2" s="24"/>
      <c r="F2" s="24"/>
      <c r="G2" s="24"/>
      <c r="H2" s="24"/>
      <c r="I2" s="24"/>
      <c r="J2" s="24"/>
      <c r="K2" s="24"/>
      <c r="L2" s="65"/>
    </row>
    <row r="3" spans="1:12" ht="15.75">
      <c r="A3" s="29"/>
      <c r="B3" s="63" t="s">
        <v>20</v>
      </c>
      <c r="C3" s="24"/>
      <c r="D3" s="24"/>
      <c r="E3" s="24"/>
      <c r="F3" s="24"/>
      <c r="G3" s="24"/>
      <c r="H3" s="24"/>
      <c r="I3" s="24"/>
      <c r="J3" s="24"/>
      <c r="K3" s="24"/>
      <c r="L3" s="65"/>
    </row>
    <row r="4" spans="1:12" ht="15.75">
      <c r="A4" s="29"/>
      <c r="B4" s="24" t="s">
        <v>25</v>
      </c>
      <c r="C4" s="24"/>
      <c r="D4" s="24"/>
      <c r="E4" s="24"/>
      <c r="F4" s="6"/>
      <c r="G4" s="59"/>
      <c r="H4" s="24"/>
      <c r="I4" s="24"/>
      <c r="J4" s="24"/>
      <c r="K4" s="24"/>
      <c r="L4" s="65"/>
    </row>
    <row r="5" spans="1:12" ht="15.75">
      <c r="A5" s="29"/>
      <c r="B5" s="24"/>
      <c r="C5" s="24"/>
      <c r="D5" s="24"/>
      <c r="E5" s="24"/>
      <c r="F5" s="59"/>
      <c r="G5" s="60"/>
      <c r="H5" s="24"/>
      <c r="I5" s="24"/>
      <c r="J5" s="24"/>
      <c r="K5" s="24"/>
      <c r="L5" s="65"/>
    </row>
    <row r="6" spans="1:12" ht="15.75">
      <c r="A6" s="29"/>
      <c r="B6" s="24" t="s">
        <v>3</v>
      </c>
      <c r="C6" s="24"/>
      <c r="D6" s="24"/>
      <c r="E6" s="6"/>
      <c r="F6" s="25">
        <v>44995</v>
      </c>
      <c r="G6" s="24" t="s">
        <v>26</v>
      </c>
      <c r="H6" s="24"/>
      <c r="I6" s="24"/>
      <c r="J6" s="24"/>
      <c r="K6" s="24"/>
      <c r="L6" s="65"/>
    </row>
    <row r="7" spans="1:12" ht="16.5" thickBot="1">
      <c r="A7" s="30"/>
      <c r="B7" s="32" t="s">
        <v>2</v>
      </c>
      <c r="C7" s="32"/>
      <c r="D7" s="32"/>
      <c r="E7" s="32"/>
      <c r="F7" s="61">
        <v>45009</v>
      </c>
      <c r="G7" s="32" t="s">
        <v>27</v>
      </c>
      <c r="H7" s="32"/>
      <c r="I7" s="32"/>
      <c r="J7" s="32"/>
      <c r="K7" s="32"/>
      <c r="L7" s="66"/>
    </row>
    <row r="8" spans="1:12" ht="16.5" thickTop="1">
      <c r="A8" s="10"/>
      <c r="B8" s="10"/>
      <c r="C8" s="10"/>
      <c r="D8" s="10"/>
      <c r="E8" s="10"/>
      <c r="F8" s="10"/>
      <c r="G8" s="10"/>
      <c r="H8" s="10"/>
      <c r="I8" s="10"/>
      <c r="J8" s="10"/>
      <c r="K8" s="10"/>
      <c r="L8" s="8"/>
    </row>
    <row r="9" spans="1:12" ht="15.75">
      <c r="A9" s="24"/>
      <c r="B9" s="24"/>
      <c r="C9" s="24"/>
      <c r="D9" s="24"/>
      <c r="E9" s="24"/>
      <c r="F9" s="24"/>
      <c r="G9" s="24"/>
      <c r="H9" s="24"/>
      <c r="I9" s="24"/>
      <c r="J9" s="24"/>
      <c r="K9" s="24"/>
      <c r="L9" s="8"/>
    </row>
    <row r="10" spans="1:12" ht="18.75" thickBot="1">
      <c r="A10" s="33" t="s">
        <v>22</v>
      </c>
      <c r="B10" s="32"/>
      <c r="C10" s="32"/>
      <c r="D10" s="32"/>
      <c r="E10" s="32"/>
      <c r="F10" s="32"/>
      <c r="G10" s="32"/>
      <c r="H10" s="32"/>
      <c r="I10" s="32"/>
      <c r="J10" s="32"/>
      <c r="K10" s="33"/>
      <c r="L10" s="67"/>
    </row>
    <row r="11" spans="1:12" ht="18.75" thickTop="1">
      <c r="A11" s="62" t="s">
        <v>23</v>
      </c>
      <c r="B11" s="24"/>
      <c r="C11" s="24"/>
      <c r="D11" s="24"/>
      <c r="E11" s="24"/>
      <c r="F11" s="24"/>
      <c r="G11" s="24"/>
      <c r="H11" s="24"/>
      <c r="I11" s="24"/>
      <c r="J11" s="24"/>
      <c r="K11" s="16"/>
      <c r="L11" s="9"/>
    </row>
    <row r="12" spans="1:12" ht="15.75">
      <c r="A12" s="68"/>
      <c r="B12" s="24"/>
      <c r="C12" s="69"/>
      <c r="D12" s="69"/>
      <c r="E12" s="69"/>
      <c r="F12" s="69"/>
      <c r="G12" s="69"/>
      <c r="H12" s="24"/>
      <c r="I12" s="24"/>
      <c r="J12" s="1"/>
      <c r="K12" s="1"/>
      <c r="L12" s="10"/>
    </row>
    <row r="13" spans="1:12" ht="30.75">
      <c r="A13" s="17" t="s">
        <v>16</v>
      </c>
      <c r="B13" s="17" t="s">
        <v>15</v>
      </c>
      <c r="C13" s="70" t="s">
        <v>5</v>
      </c>
      <c r="D13" s="69"/>
      <c r="E13" s="69"/>
      <c r="F13" s="69"/>
      <c r="G13" s="69"/>
      <c r="H13" s="24"/>
      <c r="I13" s="24"/>
      <c r="J13" s="1"/>
      <c r="K13" s="1"/>
      <c r="L13" s="10"/>
    </row>
    <row r="14" spans="1:12" ht="15.75">
      <c r="A14" s="87"/>
      <c r="B14" s="15">
        <v>30</v>
      </c>
      <c r="C14" s="15">
        <f>A14*B14</f>
        <v>0</v>
      </c>
      <c r="D14" s="71"/>
      <c r="E14" s="71"/>
      <c r="F14" s="71"/>
      <c r="G14" s="71"/>
      <c r="H14" s="72"/>
      <c r="I14" s="72"/>
      <c r="J14" s="1"/>
      <c r="K14" s="1"/>
      <c r="L14" s="35"/>
    </row>
    <row r="15" spans="1:12" ht="16.5" thickBot="1">
      <c r="A15" s="35"/>
      <c r="B15" s="35"/>
      <c r="C15" s="35"/>
      <c r="D15" s="35"/>
      <c r="E15" s="35"/>
      <c r="F15" s="35"/>
      <c r="G15" s="35"/>
      <c r="H15" s="35"/>
      <c r="I15" s="35"/>
      <c r="J15" s="37"/>
      <c r="K15" s="37"/>
      <c r="L15" s="36"/>
    </row>
    <row r="16" spans="1:12">
      <c r="A16" s="167" t="s">
        <v>70</v>
      </c>
      <c r="B16" s="168"/>
      <c r="C16" s="168"/>
      <c r="D16" s="168"/>
      <c r="E16" s="168"/>
      <c r="F16" s="168"/>
      <c r="G16" s="168"/>
      <c r="H16" s="168"/>
      <c r="I16" s="168"/>
      <c r="J16" s="168"/>
      <c r="K16" s="168"/>
      <c r="L16" s="169"/>
    </row>
    <row r="17" spans="1:12" ht="14.45" customHeight="1">
      <c r="A17" s="170"/>
      <c r="B17" s="171"/>
      <c r="C17" s="171"/>
      <c r="D17" s="171"/>
      <c r="E17" s="171"/>
      <c r="F17" s="171"/>
      <c r="G17" s="171"/>
      <c r="H17" s="171"/>
      <c r="I17" s="171"/>
      <c r="J17" s="171"/>
      <c r="K17" s="171"/>
      <c r="L17" s="172"/>
    </row>
    <row r="18" spans="1:12">
      <c r="A18" s="170"/>
      <c r="B18" s="171"/>
      <c r="C18" s="171"/>
      <c r="D18" s="171"/>
      <c r="E18" s="171"/>
      <c r="F18" s="171"/>
      <c r="G18" s="171"/>
      <c r="H18" s="171"/>
      <c r="I18" s="171"/>
      <c r="J18" s="171"/>
      <c r="K18" s="171"/>
      <c r="L18" s="172"/>
    </row>
    <row r="19" spans="1:12" ht="15.75" thickBot="1">
      <c r="A19" s="173"/>
      <c r="B19" s="174"/>
      <c r="C19" s="174"/>
      <c r="D19" s="174"/>
      <c r="E19" s="174"/>
      <c r="F19" s="174"/>
      <c r="G19" s="174"/>
      <c r="H19" s="174"/>
      <c r="I19" s="174"/>
      <c r="J19" s="174"/>
      <c r="K19" s="174"/>
      <c r="L19" s="175"/>
    </row>
  </sheetData>
  <mergeCells count="1">
    <mergeCell ref="A16:L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baseColWidth="10" defaultColWidth="11.5703125" defaultRowHeight="15"/>
  <cols>
    <col min="1" max="16384" width="11.5703125" style="90"/>
  </cols>
  <sheetData>
    <row r="1" spans="1:1" ht="15.75">
      <c r="A1" s="89" t="s">
        <v>59</v>
      </c>
    </row>
    <row r="2" spans="1:1" ht="15.75">
      <c r="A2" s="89"/>
    </row>
    <row r="3" spans="1:1">
      <c r="A3" s="90" t="s">
        <v>38</v>
      </c>
    </row>
    <row r="4" spans="1:1" s="102" customFormat="1">
      <c r="A4" s="102" t="s">
        <v>55</v>
      </c>
    </row>
    <row r="6" spans="1:1">
      <c r="A6" s="90" t="s">
        <v>39</v>
      </c>
    </row>
    <row r="7" spans="1:1" s="102" customFormat="1">
      <c r="A7" s="102" t="s">
        <v>56</v>
      </c>
    </row>
    <row r="9" spans="1:1">
      <c r="A9" s="90" t="s">
        <v>40</v>
      </c>
    </row>
    <row r="10" spans="1:1" s="102" customFormat="1">
      <c r="A10" s="102" t="s">
        <v>57</v>
      </c>
    </row>
    <row r="12" spans="1:1">
      <c r="A12" s="90" t="s">
        <v>41</v>
      </c>
    </row>
    <row r="13" spans="1:1" s="102" customFormat="1">
      <c r="A13" s="102" t="s">
        <v>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E19"/>
  <sheetViews>
    <sheetView workbookViewId="0">
      <selection activeCell="C4" sqref="C4"/>
    </sheetView>
  </sheetViews>
  <sheetFormatPr baseColWidth="10" defaultColWidth="11.5703125" defaultRowHeight="15"/>
  <cols>
    <col min="1" max="1" width="1.7109375" style="140" customWidth="1"/>
    <col min="2" max="2" width="18.5703125" style="139" bestFit="1" customWidth="1"/>
    <col min="3" max="3" width="17" style="140" customWidth="1"/>
    <col min="4" max="16384" width="11.5703125" style="140"/>
  </cols>
  <sheetData>
    <row r="1" spans="2:3" ht="6" customHeight="1"/>
    <row r="2" spans="2:3">
      <c r="B2" s="141" t="s">
        <v>80</v>
      </c>
      <c r="C2" s="142"/>
    </row>
    <row r="3" spans="2:3">
      <c r="B3" s="141"/>
      <c r="C3" s="143"/>
    </row>
    <row r="4" spans="2:3">
      <c r="B4" s="141" t="s">
        <v>81</v>
      </c>
      <c r="C4" s="142"/>
    </row>
    <row r="5" spans="2:3">
      <c r="B5" s="141"/>
      <c r="C5" s="143"/>
    </row>
    <row r="6" spans="2:3">
      <c r="B6" s="141" t="s">
        <v>82</v>
      </c>
      <c r="C6" s="144"/>
    </row>
    <row r="7" spans="2:3">
      <c r="B7" s="141"/>
      <c r="C7" s="143"/>
    </row>
    <row r="8" spans="2:3">
      <c r="B8" s="141" t="s">
        <v>83</v>
      </c>
      <c r="C8" s="144"/>
    </row>
    <row r="9" spans="2:3">
      <c r="B9" s="141"/>
      <c r="C9" s="143"/>
    </row>
    <row r="10" spans="2:3">
      <c r="B10" s="141" t="s">
        <v>84</v>
      </c>
      <c r="C10" s="144"/>
    </row>
    <row r="19" spans="5:5">
      <c r="E19" s="145"/>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activeCell="M12" sqref="M12"/>
    </sheetView>
  </sheetViews>
  <sheetFormatPr baseColWidth="10" defaultColWidth="11.5703125" defaultRowHeight="15"/>
  <cols>
    <col min="1" max="1" width="11.5703125" style="143"/>
    <col min="2" max="2" width="19.140625" style="143" bestFit="1" customWidth="1"/>
    <col min="3" max="3" width="15.5703125" style="143" bestFit="1" customWidth="1"/>
    <col min="4" max="4" width="14.85546875" style="143" bestFit="1" customWidth="1"/>
    <col min="5" max="5" width="19.5703125" style="143" bestFit="1" customWidth="1"/>
    <col min="6" max="6" width="19" style="143" bestFit="1" customWidth="1"/>
    <col min="7" max="7" width="23" style="143" bestFit="1" customWidth="1"/>
    <col min="8" max="12" width="23" style="143" customWidth="1"/>
    <col min="13" max="13" width="15.5703125" style="143" bestFit="1" customWidth="1"/>
    <col min="14" max="14" width="19.85546875" style="143" bestFit="1" customWidth="1"/>
    <col min="15" max="15" width="16" style="143" bestFit="1" customWidth="1"/>
    <col min="16" max="16" width="12.28515625" style="143" bestFit="1" customWidth="1"/>
    <col min="17" max="16384" width="11.5703125" style="143"/>
  </cols>
  <sheetData>
    <row r="1" spans="1:16" s="148" customFormat="1" ht="15.6" customHeight="1">
      <c r="A1" s="146" t="s">
        <v>85</v>
      </c>
      <c r="B1" s="147" t="s">
        <v>86</v>
      </c>
      <c r="C1" s="147" t="s">
        <v>87</v>
      </c>
      <c r="D1" s="147" t="s">
        <v>88</v>
      </c>
      <c r="E1" s="147" t="s">
        <v>89</v>
      </c>
      <c r="F1" s="147" t="s">
        <v>90</v>
      </c>
      <c r="G1" s="147" t="s">
        <v>91</v>
      </c>
      <c r="H1" s="152" t="s">
        <v>93</v>
      </c>
      <c r="I1" s="152" t="s">
        <v>94</v>
      </c>
      <c r="J1" s="152" t="s">
        <v>95</v>
      </c>
      <c r="K1" s="152" t="s">
        <v>96</v>
      </c>
      <c r="L1" s="152" t="s">
        <v>97</v>
      </c>
      <c r="M1" s="152" t="s">
        <v>98</v>
      </c>
      <c r="N1" s="153" t="s">
        <v>99</v>
      </c>
      <c r="O1" s="154" t="s">
        <v>100</v>
      </c>
      <c r="P1" s="155" t="s">
        <v>101</v>
      </c>
    </row>
    <row r="2" spans="1:16">
      <c r="A2" s="142">
        <f>Réservé_Admin!C4</f>
        <v>0</v>
      </c>
      <c r="B2" s="142">
        <f>'D1- Inscription-Reg.'!F10</f>
        <v>0</v>
      </c>
      <c r="C2" s="142">
        <f>'D1- Inscription-Reg.'!F11</f>
        <v>0</v>
      </c>
      <c r="D2" s="142">
        <f>'D1- Inscription-Reg.'!F12</f>
        <v>0</v>
      </c>
      <c r="E2" s="142">
        <f>'D1- Inscription-Reg.'!F13</f>
        <v>0</v>
      </c>
      <c r="F2" s="142">
        <f>'D1- Inscription-Reg.'!F14</f>
        <v>0</v>
      </c>
      <c r="G2" s="142">
        <f>'D1- Inscription-Reg.'!F15</f>
        <v>0</v>
      </c>
      <c r="H2" s="142" t="s">
        <v>92</v>
      </c>
      <c r="I2" s="142" t="s">
        <v>92</v>
      </c>
      <c r="J2" s="142" t="s">
        <v>92</v>
      </c>
      <c r="K2" s="142" t="s">
        <v>92</v>
      </c>
      <c r="L2" s="142" t="s">
        <v>92</v>
      </c>
      <c r="M2" s="142">
        <f ca="1">IF('D1- Inscription-Reg.'!H29&lt;0,'D1- Inscription-Reg.'!A38,'D1- Inscription-Reg.'!A33)</f>
        <v>0</v>
      </c>
      <c r="N2" s="142" t="s">
        <v>92</v>
      </c>
      <c r="O2" s="142" t="s">
        <v>92</v>
      </c>
      <c r="P2" s="142">
        <f>'D4- Repas - Extra Meals'!A14</f>
        <v>0</v>
      </c>
    </row>
    <row r="4" spans="1:16">
      <c r="M4" s="1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
  <sheetViews>
    <sheetView workbookViewId="0">
      <selection activeCell="A3" sqref="A3"/>
    </sheetView>
  </sheetViews>
  <sheetFormatPr baseColWidth="10" defaultRowHeight="15"/>
  <cols>
    <col min="1" max="1" width="4.5703125" bestFit="1" customWidth="1"/>
    <col min="2" max="2" width="15.42578125" bestFit="1" customWidth="1"/>
    <col min="3" max="3" width="18.28515625" bestFit="1" customWidth="1"/>
    <col min="4" max="4" width="19.42578125" bestFit="1" customWidth="1"/>
    <col min="5" max="5" width="19.7109375" bestFit="1" customWidth="1"/>
    <col min="6" max="6" width="11.85546875" bestFit="1" customWidth="1"/>
    <col min="7" max="7" width="5.7109375" bestFit="1" customWidth="1"/>
    <col min="8" max="8" width="10.28515625" bestFit="1" customWidth="1"/>
    <col min="9" max="9" width="23.7109375" bestFit="1" customWidth="1"/>
    <col min="10" max="10" width="24.42578125" bestFit="1" customWidth="1"/>
    <col min="11" max="11" width="7.28515625" bestFit="1" customWidth="1"/>
    <col min="12" max="12" width="12.7109375" bestFit="1" customWidth="1"/>
    <col min="13" max="13" width="19.85546875" bestFit="1" customWidth="1"/>
    <col min="16" max="16" width="10.28515625" bestFit="1" customWidth="1"/>
    <col min="19" max="19" width="10.28515625" bestFit="1" customWidth="1"/>
    <col min="22" max="22" width="10.28515625" bestFit="1" customWidth="1"/>
    <col min="25" max="25" width="10.28515625" bestFit="1" customWidth="1"/>
    <col min="28" max="28" width="10.28515625" bestFit="1" customWidth="1"/>
    <col min="31" max="31" width="10.28515625" bestFit="1" customWidth="1"/>
  </cols>
  <sheetData>
    <row r="1" spans="1:64" s="160" customFormat="1">
      <c r="A1" s="156" t="s">
        <v>85</v>
      </c>
      <c r="B1" s="156" t="s">
        <v>102</v>
      </c>
      <c r="C1" s="156" t="s">
        <v>103</v>
      </c>
      <c r="D1" s="156" t="s">
        <v>104</v>
      </c>
      <c r="E1" s="156" t="s">
        <v>105</v>
      </c>
      <c r="F1" s="157" t="s">
        <v>106</v>
      </c>
      <c r="G1" s="157" t="s">
        <v>107</v>
      </c>
      <c r="H1" s="157" t="s">
        <v>108</v>
      </c>
      <c r="I1" s="157" t="s">
        <v>109</v>
      </c>
      <c r="J1" s="157" t="s">
        <v>110</v>
      </c>
      <c r="K1" s="156" t="s">
        <v>111</v>
      </c>
      <c r="L1" s="166" t="s">
        <v>112</v>
      </c>
      <c r="M1" s="156" t="s">
        <v>113</v>
      </c>
      <c r="N1" s="158">
        <v>45032</v>
      </c>
      <c r="O1" s="158"/>
      <c r="P1" s="158"/>
      <c r="Q1" s="158">
        <v>45033</v>
      </c>
      <c r="R1" s="158"/>
      <c r="S1" s="159"/>
      <c r="T1" s="159">
        <v>45034</v>
      </c>
      <c r="U1" s="159"/>
      <c r="V1" s="159"/>
      <c r="W1" s="159">
        <v>45035</v>
      </c>
      <c r="X1" s="159"/>
      <c r="Y1" s="159"/>
      <c r="Z1" s="159">
        <v>45036</v>
      </c>
      <c r="AA1" s="159"/>
      <c r="AB1" s="159"/>
      <c r="AC1" s="159">
        <v>45037</v>
      </c>
      <c r="AD1" s="159"/>
      <c r="AE1" s="159"/>
      <c r="AF1" s="159">
        <v>45038</v>
      </c>
      <c r="AG1" s="159"/>
      <c r="AH1" s="159"/>
      <c r="AI1" s="159">
        <v>45039</v>
      </c>
      <c r="AJ1" s="159"/>
      <c r="AK1" s="159"/>
      <c r="AL1" s="159">
        <v>45040</v>
      </c>
      <c r="AM1" s="159"/>
      <c r="AN1" s="159"/>
      <c r="AO1" s="159">
        <v>45041</v>
      </c>
      <c r="AP1" s="159"/>
      <c r="AQ1" s="159"/>
      <c r="AR1" s="159">
        <v>45042</v>
      </c>
      <c r="AS1" s="159"/>
      <c r="AT1" s="159"/>
      <c r="AU1" s="159">
        <v>45043</v>
      </c>
      <c r="AV1" s="159"/>
      <c r="AW1" s="159"/>
      <c r="AX1" s="159">
        <v>45044</v>
      </c>
      <c r="AY1" s="159"/>
      <c r="AZ1" s="159"/>
      <c r="BA1" s="159">
        <v>45045</v>
      </c>
      <c r="BB1" s="159"/>
      <c r="BC1" s="159"/>
      <c r="BD1" s="159">
        <v>45046</v>
      </c>
      <c r="BE1" s="159"/>
      <c r="BF1" s="159"/>
      <c r="BG1" s="159">
        <v>45047</v>
      </c>
      <c r="BH1" s="159"/>
      <c r="BI1" s="159"/>
      <c r="BJ1" s="159">
        <v>45048</v>
      </c>
      <c r="BK1" s="156"/>
      <c r="BL1" s="156"/>
    </row>
    <row r="2" spans="1:64">
      <c r="A2" s="161" t="str">
        <f>IF(ISBLANK('Infos équipes - Roster info'!B11),"",'Infos équipes - Roster info'!A11)</f>
        <v/>
      </c>
      <c r="B2" s="161" t="e">
        <f>VLOOKUP(A2,'Infos équipes - Roster info'!$A$11:$M$30,2,FALSE)</f>
        <v>#N/A</v>
      </c>
      <c r="C2" s="161" t="e">
        <f>VLOOKUP($A2,'Infos équipes - Roster info'!$A$11:$M$30,3,FALSE)</f>
        <v>#N/A</v>
      </c>
      <c r="D2" s="161" t="e">
        <f>IF(B2="#N/A","",'D1- Inscription-Reg.'!$F$14)</f>
        <v>#N/A</v>
      </c>
      <c r="E2" s="161" t="e">
        <f>VLOOKUP($A2,'Infos équipes - Roster info'!$A$11:$M$30,12,FALSE)</f>
        <v>#N/A</v>
      </c>
      <c r="F2" s="161"/>
      <c r="G2" s="161"/>
      <c r="H2" s="161"/>
      <c r="I2" s="161"/>
      <c r="J2" s="161"/>
      <c r="K2" s="161" t="e">
        <f>IF(B2="#N/A","","Canada")</f>
        <v>#N/A</v>
      </c>
      <c r="L2" s="161"/>
      <c r="M2" s="161" t="e">
        <f>IF(B2="#N/A","","Powerchair soccer")</f>
        <v>#N/A</v>
      </c>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t="e">
        <f>IF(B2="#N/A","","C")</f>
        <v>#N/A</v>
      </c>
      <c r="BC2" s="161"/>
      <c r="BD2" s="161"/>
      <c r="BE2" s="161" t="e">
        <f>IF(E2="#N/A","","C")</f>
        <v>#N/A</v>
      </c>
      <c r="BF2" s="161"/>
      <c r="BG2" s="161"/>
      <c r="BH2" s="161"/>
      <c r="BI2" s="161"/>
      <c r="BJ2" s="161"/>
      <c r="BK2" s="161"/>
      <c r="BL2" s="161"/>
    </row>
    <row r="3" spans="1:64">
      <c r="A3" s="161" t="str">
        <f>IF(ISBLANK('Infos équipes - Roster info'!B12),"",'Infos équipes - Roster info'!A12)</f>
        <v/>
      </c>
      <c r="B3" s="161" t="e">
        <f>VLOOKUP(A3,'Infos équipes - Roster info'!$A$11:$M$30,2,FALSE)</f>
        <v>#N/A</v>
      </c>
      <c r="C3" s="161" t="e">
        <f>VLOOKUP($A3,'Infos équipes - Roster info'!$A$11:$M$30,3,FALSE)</f>
        <v>#N/A</v>
      </c>
      <c r="D3" s="161" t="e">
        <f>IF(B3="#N/A","",'D1- Inscription-Reg.'!$F$14)</f>
        <v>#N/A</v>
      </c>
      <c r="E3" s="161" t="e">
        <f>VLOOKUP($A3,'Infos équipes - Roster info'!$A$11:$M$30,12,FALSE)</f>
        <v>#N/A</v>
      </c>
      <c r="F3" s="161"/>
      <c r="G3" s="161"/>
      <c r="H3" s="161"/>
      <c r="I3" s="161"/>
      <c r="J3" s="161"/>
      <c r="K3" s="161" t="e">
        <f t="shared" ref="K3:K21" si="0">IF(B3="#N/A","","Canada")</f>
        <v>#N/A</v>
      </c>
      <c r="L3" s="161"/>
      <c r="M3" s="161" t="e">
        <f t="shared" ref="M3:M21" si="1">IF(B3="#N/A","","Powerchair soccer")</f>
        <v>#N/A</v>
      </c>
      <c r="N3" s="162"/>
      <c r="O3" s="162"/>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t="e">
        <f t="shared" ref="BB3:BB21" si="2">IF(B3="#N/A","","C")</f>
        <v>#N/A</v>
      </c>
      <c r="BC3" s="161"/>
      <c r="BD3" s="161"/>
      <c r="BE3" s="161" t="e">
        <f t="shared" ref="BE3:BE21" si="3">IF(E3="#N/A","","C")</f>
        <v>#N/A</v>
      </c>
      <c r="BF3" s="161"/>
      <c r="BG3" s="161"/>
      <c r="BH3" s="161"/>
      <c r="BI3" s="161"/>
      <c r="BJ3" s="161"/>
      <c r="BK3" s="161"/>
      <c r="BL3" s="161"/>
    </row>
    <row r="4" spans="1:64">
      <c r="A4" s="161" t="str">
        <f>IF(ISBLANK('Infos équipes - Roster info'!B13),"",'Infos équipes - Roster info'!A13)</f>
        <v/>
      </c>
      <c r="B4" s="161" t="e">
        <f>VLOOKUP(A4,'Infos équipes - Roster info'!$A$11:$M$30,2,FALSE)</f>
        <v>#N/A</v>
      </c>
      <c r="C4" s="161" t="e">
        <f>VLOOKUP($A4,'Infos équipes - Roster info'!$A$11:$M$30,3,FALSE)</f>
        <v>#N/A</v>
      </c>
      <c r="D4" s="161" t="e">
        <f>IF(B4="#N/A","",'D1- Inscription-Reg.'!$F$14)</f>
        <v>#N/A</v>
      </c>
      <c r="E4" s="161" t="e">
        <f>VLOOKUP($A4,'Infos équipes - Roster info'!$A$11:$M$30,12,FALSE)</f>
        <v>#N/A</v>
      </c>
      <c r="F4" s="161"/>
      <c r="G4" s="161"/>
      <c r="H4" s="161"/>
      <c r="I4" s="161"/>
      <c r="J4" s="161"/>
      <c r="K4" s="161" t="e">
        <f t="shared" si="0"/>
        <v>#N/A</v>
      </c>
      <c r="L4" s="161"/>
      <c r="M4" s="161" t="e">
        <f t="shared" si="1"/>
        <v>#N/A</v>
      </c>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t="e">
        <f t="shared" si="2"/>
        <v>#N/A</v>
      </c>
      <c r="BC4" s="161"/>
      <c r="BD4" s="161"/>
      <c r="BE4" s="161" t="e">
        <f t="shared" si="3"/>
        <v>#N/A</v>
      </c>
      <c r="BF4" s="161"/>
      <c r="BG4" s="161"/>
      <c r="BH4" s="161"/>
      <c r="BI4" s="161"/>
      <c r="BJ4" s="161"/>
      <c r="BK4" s="161"/>
      <c r="BL4" s="161"/>
    </row>
    <row r="5" spans="1:64">
      <c r="A5" s="161" t="str">
        <f>IF(ISBLANK('Infos équipes - Roster info'!B14),"",'Infos équipes - Roster info'!A14)</f>
        <v/>
      </c>
      <c r="B5" s="161" t="e">
        <f>VLOOKUP(A5,'Infos équipes - Roster info'!$A$11:$M$30,2,FALSE)</f>
        <v>#N/A</v>
      </c>
      <c r="C5" s="161" t="e">
        <f>VLOOKUP($A5,'Infos équipes - Roster info'!$A$11:$M$30,3,FALSE)</f>
        <v>#N/A</v>
      </c>
      <c r="D5" s="161" t="e">
        <f>IF(B5="#N/A","",'D1- Inscription-Reg.'!$F$14)</f>
        <v>#N/A</v>
      </c>
      <c r="E5" s="161" t="e">
        <f>VLOOKUP($A5,'Infos équipes - Roster info'!$A$11:$M$30,12,FALSE)</f>
        <v>#N/A</v>
      </c>
      <c r="F5" s="161"/>
      <c r="G5" s="161"/>
      <c r="H5" s="161"/>
      <c r="I5" s="161"/>
      <c r="J5" s="161"/>
      <c r="K5" s="161" t="e">
        <f t="shared" si="0"/>
        <v>#N/A</v>
      </c>
      <c r="L5" s="161"/>
      <c r="M5" s="161" t="e">
        <f t="shared" si="1"/>
        <v>#N/A</v>
      </c>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t="e">
        <f t="shared" si="2"/>
        <v>#N/A</v>
      </c>
      <c r="BC5" s="161"/>
      <c r="BD5" s="161"/>
      <c r="BE5" s="161" t="e">
        <f t="shared" si="3"/>
        <v>#N/A</v>
      </c>
      <c r="BF5" s="161"/>
      <c r="BG5" s="161"/>
      <c r="BH5" s="161"/>
      <c r="BI5" s="161"/>
      <c r="BJ5" s="161"/>
      <c r="BK5" s="161"/>
      <c r="BL5" s="161"/>
    </row>
    <row r="6" spans="1:64">
      <c r="A6" s="161" t="str">
        <f>IF(ISBLANK('Infos équipes - Roster info'!B15),"",'Infos équipes - Roster info'!A15)</f>
        <v/>
      </c>
      <c r="B6" s="161" t="e">
        <f>VLOOKUP(A6,'Infos équipes - Roster info'!$A$11:$M$30,2,FALSE)</f>
        <v>#N/A</v>
      </c>
      <c r="C6" s="161" t="e">
        <f>VLOOKUP($A6,'Infos équipes - Roster info'!$A$11:$M$30,3,FALSE)</f>
        <v>#N/A</v>
      </c>
      <c r="D6" s="161" t="e">
        <f>IF(B6="#N/A","",'D1- Inscription-Reg.'!$F$14)</f>
        <v>#N/A</v>
      </c>
      <c r="E6" s="161" t="e">
        <f>VLOOKUP($A6,'Infos équipes - Roster info'!$A$11:$M$30,12,FALSE)</f>
        <v>#N/A</v>
      </c>
      <c r="F6" s="161"/>
      <c r="G6" s="161"/>
      <c r="H6" s="161"/>
      <c r="I6" s="161"/>
      <c r="J6" s="161"/>
      <c r="K6" s="161" t="e">
        <f t="shared" si="0"/>
        <v>#N/A</v>
      </c>
      <c r="L6" s="161"/>
      <c r="M6" s="161" t="e">
        <f t="shared" si="1"/>
        <v>#N/A</v>
      </c>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t="e">
        <f t="shared" si="2"/>
        <v>#N/A</v>
      </c>
      <c r="BC6" s="161"/>
      <c r="BD6" s="161"/>
      <c r="BE6" s="161" t="e">
        <f t="shared" si="3"/>
        <v>#N/A</v>
      </c>
      <c r="BF6" s="161"/>
      <c r="BG6" s="161"/>
      <c r="BH6" s="161"/>
      <c r="BI6" s="161"/>
      <c r="BJ6" s="161"/>
      <c r="BK6" s="161"/>
      <c r="BL6" s="161"/>
    </row>
    <row r="7" spans="1:64">
      <c r="A7" s="161" t="str">
        <f>IF(ISBLANK('Infos équipes - Roster info'!B16),"",'Infos équipes - Roster info'!A16)</f>
        <v/>
      </c>
      <c r="B7" s="161" t="e">
        <f>VLOOKUP(A7,'Infos équipes - Roster info'!$A$11:$M$30,2,FALSE)</f>
        <v>#N/A</v>
      </c>
      <c r="C7" s="161" t="e">
        <f>VLOOKUP($A7,'Infos équipes - Roster info'!$A$11:$M$30,3,FALSE)</f>
        <v>#N/A</v>
      </c>
      <c r="D7" s="161" t="e">
        <f>IF(B7="#N/A","",'D1- Inscription-Reg.'!$F$14)</f>
        <v>#N/A</v>
      </c>
      <c r="E7" s="161" t="e">
        <f>VLOOKUP($A7,'Infos équipes - Roster info'!$A$11:$M$30,12,FALSE)</f>
        <v>#N/A</v>
      </c>
      <c r="F7" s="161"/>
      <c r="G7" s="161"/>
      <c r="H7" s="161"/>
      <c r="I7" s="161"/>
      <c r="J7" s="161"/>
      <c r="K7" s="161" t="e">
        <f t="shared" si="0"/>
        <v>#N/A</v>
      </c>
      <c r="L7" s="161"/>
      <c r="M7" s="161" t="e">
        <f t="shared" si="1"/>
        <v>#N/A</v>
      </c>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t="e">
        <f t="shared" si="2"/>
        <v>#N/A</v>
      </c>
      <c r="BC7" s="161"/>
      <c r="BD7" s="161"/>
      <c r="BE7" s="161" t="e">
        <f t="shared" si="3"/>
        <v>#N/A</v>
      </c>
      <c r="BF7" s="161"/>
      <c r="BG7" s="161"/>
      <c r="BH7" s="161"/>
      <c r="BI7" s="161"/>
      <c r="BJ7" s="161"/>
      <c r="BK7" s="161"/>
      <c r="BL7" s="161"/>
    </row>
    <row r="8" spans="1:64">
      <c r="A8" s="161" t="str">
        <f>IF(ISBLANK('Infos équipes - Roster info'!B17),"",'Infos équipes - Roster info'!A17)</f>
        <v/>
      </c>
      <c r="B8" s="161" t="e">
        <f>VLOOKUP(A8,'Infos équipes - Roster info'!$A$11:$M$30,2,FALSE)</f>
        <v>#N/A</v>
      </c>
      <c r="C8" s="161" t="e">
        <f>VLOOKUP($A8,'Infos équipes - Roster info'!$A$11:$M$30,3,FALSE)</f>
        <v>#N/A</v>
      </c>
      <c r="D8" s="161" t="e">
        <f>IF(B8="#N/A","",'D1- Inscription-Reg.'!$F$14)</f>
        <v>#N/A</v>
      </c>
      <c r="E8" s="161" t="e">
        <f>VLOOKUP($A8,'Infos équipes - Roster info'!$A$11:$M$30,12,FALSE)</f>
        <v>#N/A</v>
      </c>
      <c r="F8" s="161"/>
      <c r="G8" s="161"/>
      <c r="H8" s="161"/>
      <c r="I8" s="161"/>
      <c r="J8" s="161"/>
      <c r="K8" s="161" t="e">
        <f t="shared" si="0"/>
        <v>#N/A</v>
      </c>
      <c r="L8" s="161"/>
      <c r="M8" s="161" t="e">
        <f t="shared" si="1"/>
        <v>#N/A</v>
      </c>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t="e">
        <f t="shared" si="2"/>
        <v>#N/A</v>
      </c>
      <c r="BC8" s="161"/>
      <c r="BD8" s="161"/>
      <c r="BE8" s="161" t="e">
        <f t="shared" si="3"/>
        <v>#N/A</v>
      </c>
      <c r="BF8" s="161"/>
      <c r="BG8" s="161"/>
      <c r="BH8" s="161"/>
      <c r="BI8" s="161"/>
      <c r="BJ8" s="161"/>
      <c r="BK8" s="161"/>
      <c r="BL8" s="161"/>
    </row>
    <row r="9" spans="1:64">
      <c r="A9" s="161" t="str">
        <f>IF(ISBLANK('Infos équipes - Roster info'!B18),"",'Infos équipes - Roster info'!A18)</f>
        <v/>
      </c>
      <c r="B9" s="161" t="e">
        <f>VLOOKUP(A9,'Infos équipes - Roster info'!$A$11:$M$30,2,FALSE)</f>
        <v>#N/A</v>
      </c>
      <c r="C9" s="161" t="e">
        <f>VLOOKUP($A9,'Infos équipes - Roster info'!$A$11:$M$30,3,FALSE)</f>
        <v>#N/A</v>
      </c>
      <c r="D9" s="161" t="e">
        <f>IF(B9="#N/A","",'D1- Inscription-Reg.'!$F$14)</f>
        <v>#N/A</v>
      </c>
      <c r="E9" s="161" t="e">
        <f>VLOOKUP($A9,'Infos équipes - Roster info'!$A$11:$M$30,12,FALSE)</f>
        <v>#N/A</v>
      </c>
      <c r="F9" s="161"/>
      <c r="G9" s="161"/>
      <c r="H9" s="161"/>
      <c r="I9" s="161"/>
      <c r="J9" s="161"/>
      <c r="K9" s="161" t="e">
        <f t="shared" si="0"/>
        <v>#N/A</v>
      </c>
      <c r="L9" s="161"/>
      <c r="M9" s="161" t="e">
        <f t="shared" si="1"/>
        <v>#N/A</v>
      </c>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t="e">
        <f t="shared" si="2"/>
        <v>#N/A</v>
      </c>
      <c r="BC9" s="161"/>
      <c r="BD9" s="161"/>
      <c r="BE9" s="161" t="e">
        <f t="shared" si="3"/>
        <v>#N/A</v>
      </c>
      <c r="BF9" s="161"/>
      <c r="BG9" s="161"/>
      <c r="BH9" s="161"/>
      <c r="BI9" s="161"/>
      <c r="BJ9" s="161"/>
      <c r="BK9" s="161"/>
      <c r="BL9" s="161"/>
    </row>
    <row r="10" spans="1:64">
      <c r="A10" s="161" t="str">
        <f>IF(ISBLANK('Infos équipes - Roster info'!B19),"",'Infos équipes - Roster info'!A19)</f>
        <v/>
      </c>
      <c r="B10" s="161" t="e">
        <f>VLOOKUP(A10,'Infos équipes - Roster info'!$A$11:$M$30,2,FALSE)</f>
        <v>#N/A</v>
      </c>
      <c r="C10" s="161" t="e">
        <f>VLOOKUP($A10,'Infos équipes - Roster info'!$A$11:$M$30,3,FALSE)</f>
        <v>#N/A</v>
      </c>
      <c r="D10" s="161" t="e">
        <f>IF(B10="#N/A","",'D1- Inscription-Reg.'!$F$14)</f>
        <v>#N/A</v>
      </c>
      <c r="E10" s="161" t="e">
        <f>VLOOKUP($A10,'Infos équipes - Roster info'!$A$11:$M$30,12,FALSE)</f>
        <v>#N/A</v>
      </c>
      <c r="F10" s="161"/>
      <c r="G10" s="161"/>
      <c r="H10" s="161"/>
      <c r="I10" s="161"/>
      <c r="J10" s="161"/>
      <c r="K10" s="161" t="e">
        <f t="shared" si="0"/>
        <v>#N/A</v>
      </c>
      <c r="L10" s="161"/>
      <c r="M10" s="161" t="e">
        <f t="shared" si="1"/>
        <v>#N/A</v>
      </c>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t="e">
        <f t="shared" si="2"/>
        <v>#N/A</v>
      </c>
      <c r="BC10" s="161"/>
      <c r="BD10" s="161"/>
      <c r="BE10" s="161" t="e">
        <f t="shared" si="3"/>
        <v>#N/A</v>
      </c>
      <c r="BF10" s="161"/>
      <c r="BG10" s="161"/>
      <c r="BH10" s="161"/>
      <c r="BI10" s="161"/>
      <c r="BJ10" s="161"/>
      <c r="BK10" s="161"/>
      <c r="BL10" s="161"/>
    </row>
    <row r="11" spans="1:64">
      <c r="A11" s="161" t="str">
        <f>IF(ISBLANK('Infos équipes - Roster info'!B20),"",'Infos équipes - Roster info'!A20)</f>
        <v/>
      </c>
      <c r="B11" s="161" t="e">
        <f>VLOOKUP(A11,'Infos équipes - Roster info'!$A$11:$M$30,2,FALSE)</f>
        <v>#N/A</v>
      </c>
      <c r="C11" s="161" t="e">
        <f>VLOOKUP($A11,'Infos équipes - Roster info'!$A$11:$M$30,3,FALSE)</f>
        <v>#N/A</v>
      </c>
      <c r="D11" s="161" t="e">
        <f>IF(B11="#N/A","",'D1- Inscription-Reg.'!$F$14)</f>
        <v>#N/A</v>
      </c>
      <c r="E11" s="161" t="e">
        <f>VLOOKUP($A11,'Infos équipes - Roster info'!$A$11:$M$30,12,FALSE)</f>
        <v>#N/A</v>
      </c>
      <c r="F11" s="161"/>
      <c r="G11" s="161"/>
      <c r="H11" s="161"/>
      <c r="I11" s="161"/>
      <c r="J11" s="161"/>
      <c r="K11" s="161" t="e">
        <f t="shared" si="0"/>
        <v>#N/A</v>
      </c>
      <c r="L11" s="161"/>
      <c r="M11" s="161" t="e">
        <f t="shared" si="1"/>
        <v>#N/A</v>
      </c>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t="e">
        <f t="shared" si="2"/>
        <v>#N/A</v>
      </c>
      <c r="BC11" s="161"/>
      <c r="BD11" s="161"/>
      <c r="BE11" s="161" t="e">
        <f t="shared" si="3"/>
        <v>#N/A</v>
      </c>
      <c r="BF11" s="161"/>
      <c r="BG11" s="161"/>
      <c r="BH11" s="161"/>
      <c r="BI11" s="161"/>
      <c r="BJ11" s="161"/>
      <c r="BK11" s="161"/>
      <c r="BL11" s="161"/>
    </row>
    <row r="12" spans="1:64">
      <c r="A12" s="161" t="str">
        <f>IF(ISBLANK('Infos équipes - Roster info'!B21),"",'Infos équipes - Roster info'!A21)</f>
        <v/>
      </c>
      <c r="B12" s="161" t="e">
        <f>VLOOKUP(A12,'Infos équipes - Roster info'!$A$11:$M$30,2,FALSE)</f>
        <v>#N/A</v>
      </c>
      <c r="C12" s="161" t="e">
        <f>VLOOKUP($A12,'Infos équipes - Roster info'!$A$11:$M$30,3,FALSE)</f>
        <v>#N/A</v>
      </c>
      <c r="D12" s="161" t="e">
        <f>IF(B12="#N/A","",'D1- Inscription-Reg.'!$F$14)</f>
        <v>#N/A</v>
      </c>
      <c r="E12" s="161" t="e">
        <f>VLOOKUP($A12,'Infos équipes - Roster info'!$A$11:$M$30,12,FALSE)</f>
        <v>#N/A</v>
      </c>
      <c r="F12" s="161"/>
      <c r="G12" s="161"/>
      <c r="H12" s="161"/>
      <c r="I12" s="161"/>
      <c r="J12" s="161"/>
      <c r="K12" s="161" t="e">
        <f t="shared" si="0"/>
        <v>#N/A</v>
      </c>
      <c r="L12" s="161"/>
      <c r="M12" s="161" t="e">
        <f t="shared" si="1"/>
        <v>#N/A</v>
      </c>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t="e">
        <f t="shared" si="2"/>
        <v>#N/A</v>
      </c>
      <c r="BC12" s="161"/>
      <c r="BD12" s="161"/>
      <c r="BE12" s="161" t="e">
        <f t="shared" si="3"/>
        <v>#N/A</v>
      </c>
      <c r="BF12" s="161"/>
      <c r="BG12" s="161"/>
      <c r="BH12" s="161"/>
      <c r="BI12" s="161"/>
      <c r="BJ12" s="161"/>
      <c r="BK12" s="161"/>
      <c r="BL12" s="161"/>
    </row>
    <row r="13" spans="1:64">
      <c r="A13" s="161" t="str">
        <f>IF(ISBLANK('Infos équipes - Roster info'!B22),"",'Infos équipes - Roster info'!A22)</f>
        <v/>
      </c>
      <c r="B13" s="161" t="e">
        <f>VLOOKUP(A13,'Infos équipes - Roster info'!$A$11:$M$30,2,FALSE)</f>
        <v>#N/A</v>
      </c>
      <c r="C13" s="161" t="e">
        <f>VLOOKUP($A13,'Infos équipes - Roster info'!$A$11:$M$30,3,FALSE)</f>
        <v>#N/A</v>
      </c>
      <c r="D13" s="161" t="e">
        <f>IF(B13="#N/A","",'D1- Inscription-Reg.'!$F$14)</f>
        <v>#N/A</v>
      </c>
      <c r="E13" s="161" t="e">
        <f>VLOOKUP($A13,'Infos équipes - Roster info'!$A$11:$M$30,12,FALSE)</f>
        <v>#N/A</v>
      </c>
      <c r="F13" s="161"/>
      <c r="G13" s="161"/>
      <c r="H13" s="161"/>
      <c r="I13" s="161"/>
      <c r="J13" s="161"/>
      <c r="K13" s="161" t="e">
        <f t="shared" si="0"/>
        <v>#N/A</v>
      </c>
      <c r="L13" s="161"/>
      <c r="M13" s="161" t="e">
        <f t="shared" si="1"/>
        <v>#N/A</v>
      </c>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t="e">
        <f t="shared" si="2"/>
        <v>#N/A</v>
      </c>
      <c r="BC13" s="161"/>
      <c r="BD13" s="161"/>
      <c r="BE13" s="161" t="e">
        <f t="shared" si="3"/>
        <v>#N/A</v>
      </c>
      <c r="BF13" s="161"/>
      <c r="BG13" s="161"/>
      <c r="BH13" s="161"/>
      <c r="BI13" s="161"/>
      <c r="BJ13" s="161"/>
      <c r="BK13" s="161"/>
      <c r="BL13" s="161"/>
    </row>
    <row r="14" spans="1:64">
      <c r="A14" s="161" t="str">
        <f>IF(ISBLANK('Infos équipes - Roster info'!B23),"",'Infos équipes - Roster info'!A23)</f>
        <v/>
      </c>
      <c r="B14" s="161" t="e">
        <f>VLOOKUP(A14,'Infos équipes - Roster info'!$A$11:$M$30,2,FALSE)</f>
        <v>#N/A</v>
      </c>
      <c r="C14" s="161" t="e">
        <f>VLOOKUP($A14,'Infos équipes - Roster info'!$A$11:$M$30,3,FALSE)</f>
        <v>#N/A</v>
      </c>
      <c r="D14" s="161" t="e">
        <f>IF(B14="#N/A","",'D1- Inscription-Reg.'!$F$14)</f>
        <v>#N/A</v>
      </c>
      <c r="E14" s="161" t="e">
        <f>VLOOKUP($A14,'Infos équipes - Roster info'!$A$11:$M$30,12,FALSE)</f>
        <v>#N/A</v>
      </c>
      <c r="F14" s="161"/>
      <c r="G14" s="161"/>
      <c r="H14" s="161"/>
      <c r="I14" s="161"/>
      <c r="J14" s="161"/>
      <c r="K14" s="161" t="e">
        <f t="shared" si="0"/>
        <v>#N/A</v>
      </c>
      <c r="L14" s="161"/>
      <c r="M14" s="161" t="e">
        <f t="shared" si="1"/>
        <v>#N/A</v>
      </c>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t="e">
        <f t="shared" si="2"/>
        <v>#N/A</v>
      </c>
      <c r="BC14" s="161"/>
      <c r="BD14" s="161"/>
      <c r="BE14" s="161" t="e">
        <f t="shared" si="3"/>
        <v>#N/A</v>
      </c>
      <c r="BF14" s="161"/>
      <c r="BG14" s="161"/>
      <c r="BH14" s="161"/>
      <c r="BI14" s="161"/>
      <c r="BJ14" s="161"/>
      <c r="BK14" s="161"/>
      <c r="BL14" s="161"/>
    </row>
    <row r="15" spans="1:64">
      <c r="A15" s="161" t="str">
        <f>IF(ISBLANK('Infos équipes - Roster info'!B24),"",'Infos équipes - Roster info'!A24)</f>
        <v/>
      </c>
      <c r="B15" s="161" t="e">
        <f>VLOOKUP(A15,'Infos équipes - Roster info'!$A$11:$M$30,2,FALSE)</f>
        <v>#N/A</v>
      </c>
      <c r="C15" s="161" t="e">
        <f>VLOOKUP($A15,'Infos équipes - Roster info'!$A$11:$M$30,3,FALSE)</f>
        <v>#N/A</v>
      </c>
      <c r="D15" s="161" t="e">
        <f>IF(B15="#N/A","",'D1- Inscription-Reg.'!$F$14)</f>
        <v>#N/A</v>
      </c>
      <c r="E15" s="161" t="e">
        <f>VLOOKUP($A15,'Infos équipes - Roster info'!$A$11:$M$30,12,FALSE)</f>
        <v>#N/A</v>
      </c>
      <c r="F15" s="161"/>
      <c r="G15" s="161"/>
      <c r="H15" s="161"/>
      <c r="I15" s="161"/>
      <c r="J15" s="161"/>
      <c r="K15" s="161" t="e">
        <f t="shared" si="0"/>
        <v>#N/A</v>
      </c>
      <c r="L15" s="161"/>
      <c r="M15" s="161" t="e">
        <f t="shared" si="1"/>
        <v>#N/A</v>
      </c>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t="e">
        <f t="shared" si="2"/>
        <v>#N/A</v>
      </c>
      <c r="BC15" s="161"/>
      <c r="BD15" s="161"/>
      <c r="BE15" s="161" t="e">
        <f t="shared" si="3"/>
        <v>#N/A</v>
      </c>
      <c r="BF15" s="161"/>
      <c r="BG15" s="161"/>
      <c r="BH15" s="161"/>
      <c r="BI15" s="161"/>
      <c r="BJ15" s="161"/>
      <c r="BK15" s="161"/>
      <c r="BL15" s="161"/>
    </row>
    <row r="16" spans="1:64">
      <c r="A16" s="161" t="str">
        <f>IF(ISBLANK('Infos équipes - Roster info'!B25),"",'Infos équipes - Roster info'!A25)</f>
        <v/>
      </c>
      <c r="B16" s="161" t="e">
        <f>VLOOKUP(A16,'Infos équipes - Roster info'!$A$11:$M$30,2,FALSE)</f>
        <v>#N/A</v>
      </c>
      <c r="C16" s="161" t="e">
        <f>VLOOKUP($A16,'Infos équipes - Roster info'!$A$11:$M$30,3,FALSE)</f>
        <v>#N/A</v>
      </c>
      <c r="D16" s="161" t="e">
        <f>IF(B16="#N/A","",'D1- Inscription-Reg.'!$F$14)</f>
        <v>#N/A</v>
      </c>
      <c r="E16" s="161" t="e">
        <f>VLOOKUP($A16,'Infos équipes - Roster info'!$A$11:$M$30,12,FALSE)</f>
        <v>#N/A</v>
      </c>
      <c r="F16" s="161"/>
      <c r="G16" s="161"/>
      <c r="H16" s="161"/>
      <c r="I16" s="161"/>
      <c r="J16" s="161"/>
      <c r="K16" s="161" t="e">
        <f t="shared" si="0"/>
        <v>#N/A</v>
      </c>
      <c r="L16" s="161"/>
      <c r="M16" s="161" t="e">
        <f t="shared" si="1"/>
        <v>#N/A</v>
      </c>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t="e">
        <f t="shared" si="2"/>
        <v>#N/A</v>
      </c>
      <c r="BC16" s="161"/>
      <c r="BD16" s="161"/>
      <c r="BE16" s="161" t="e">
        <f t="shared" si="3"/>
        <v>#N/A</v>
      </c>
      <c r="BF16" s="161"/>
      <c r="BG16" s="161"/>
      <c r="BH16" s="161"/>
      <c r="BI16" s="161"/>
      <c r="BJ16" s="161"/>
      <c r="BK16" s="161"/>
      <c r="BL16" s="161"/>
    </row>
    <row r="17" spans="1:64">
      <c r="A17" s="161" t="str">
        <f>IF(ISBLANK('Infos équipes - Roster info'!B26),"",'Infos équipes - Roster info'!A26)</f>
        <v/>
      </c>
      <c r="B17" s="161" t="e">
        <f>VLOOKUP(A17,'Infos équipes - Roster info'!$A$11:$M$30,2,FALSE)</f>
        <v>#N/A</v>
      </c>
      <c r="C17" s="161" t="e">
        <f>VLOOKUP($A17,'Infos équipes - Roster info'!$A$11:$M$30,3,FALSE)</f>
        <v>#N/A</v>
      </c>
      <c r="D17" s="161" t="e">
        <f>IF(B17="#N/A","",'D1- Inscription-Reg.'!$F$14)</f>
        <v>#N/A</v>
      </c>
      <c r="E17" s="161" t="e">
        <f>VLOOKUP($A17,'Infos équipes - Roster info'!$A$11:$M$30,12,FALSE)</f>
        <v>#N/A</v>
      </c>
      <c r="F17" s="161"/>
      <c r="G17" s="161"/>
      <c r="H17" s="161"/>
      <c r="I17" s="161"/>
      <c r="J17" s="161"/>
      <c r="K17" s="161" t="e">
        <f t="shared" si="0"/>
        <v>#N/A</v>
      </c>
      <c r="L17" s="161"/>
      <c r="M17" s="161" t="e">
        <f t="shared" si="1"/>
        <v>#N/A</v>
      </c>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t="e">
        <f t="shared" si="2"/>
        <v>#N/A</v>
      </c>
      <c r="BC17" s="161"/>
      <c r="BD17" s="161"/>
      <c r="BE17" s="161" t="e">
        <f t="shared" si="3"/>
        <v>#N/A</v>
      </c>
      <c r="BF17" s="161"/>
      <c r="BG17" s="161"/>
      <c r="BH17" s="161"/>
      <c r="BI17" s="161"/>
      <c r="BJ17" s="161"/>
      <c r="BK17" s="161"/>
      <c r="BL17" s="161"/>
    </row>
    <row r="18" spans="1:64">
      <c r="A18" s="161" t="str">
        <f>IF(ISBLANK('Infos équipes - Roster info'!B27),"",'Infos équipes - Roster info'!A27)</f>
        <v/>
      </c>
      <c r="B18" s="161" t="e">
        <f>VLOOKUP(A18,'Infos équipes - Roster info'!$A$11:$M$30,2,FALSE)</f>
        <v>#N/A</v>
      </c>
      <c r="C18" s="161" t="e">
        <f>VLOOKUP($A18,'Infos équipes - Roster info'!$A$11:$M$30,3,FALSE)</f>
        <v>#N/A</v>
      </c>
      <c r="D18" s="161" t="e">
        <f>IF(B18="#N/A","",'D1- Inscription-Reg.'!$F$14)</f>
        <v>#N/A</v>
      </c>
      <c r="E18" s="161" t="e">
        <f>VLOOKUP($A18,'Infos équipes - Roster info'!$A$11:$M$30,12,FALSE)</f>
        <v>#N/A</v>
      </c>
      <c r="F18" s="161"/>
      <c r="G18" s="161"/>
      <c r="H18" s="161"/>
      <c r="I18" s="161"/>
      <c r="J18" s="161"/>
      <c r="K18" s="161" t="e">
        <f t="shared" si="0"/>
        <v>#N/A</v>
      </c>
      <c r="L18" s="161"/>
      <c r="M18" s="161" t="e">
        <f t="shared" si="1"/>
        <v>#N/A</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t="e">
        <f t="shared" si="2"/>
        <v>#N/A</v>
      </c>
      <c r="BC18" s="161"/>
      <c r="BD18" s="161"/>
      <c r="BE18" s="161" t="e">
        <f t="shared" si="3"/>
        <v>#N/A</v>
      </c>
      <c r="BF18" s="161"/>
      <c r="BG18" s="161"/>
      <c r="BH18" s="161"/>
      <c r="BI18" s="161"/>
      <c r="BJ18" s="161"/>
      <c r="BK18" s="161"/>
      <c r="BL18" s="161"/>
    </row>
    <row r="19" spans="1:64">
      <c r="A19" s="161" t="str">
        <f>IF(ISBLANK('Infos équipes - Roster info'!B28),"",'Infos équipes - Roster info'!A28)</f>
        <v/>
      </c>
      <c r="B19" s="161" t="e">
        <f>VLOOKUP(A19,'Infos équipes - Roster info'!$A$11:$M$30,2,FALSE)</f>
        <v>#N/A</v>
      </c>
      <c r="C19" s="161" t="e">
        <f>VLOOKUP($A19,'Infos équipes - Roster info'!$A$11:$M$30,3,FALSE)</f>
        <v>#N/A</v>
      </c>
      <c r="D19" s="161" t="e">
        <f>IF(B19="#N/A","",'D1- Inscription-Reg.'!$F$14)</f>
        <v>#N/A</v>
      </c>
      <c r="E19" s="161" t="e">
        <f>VLOOKUP($A19,'Infos équipes - Roster info'!$A$11:$M$30,12,FALSE)</f>
        <v>#N/A</v>
      </c>
      <c r="F19" s="161"/>
      <c r="G19" s="161"/>
      <c r="H19" s="161"/>
      <c r="I19" s="161"/>
      <c r="J19" s="161"/>
      <c r="K19" s="161" t="e">
        <f t="shared" si="0"/>
        <v>#N/A</v>
      </c>
      <c r="L19" s="161"/>
      <c r="M19" s="161" t="e">
        <f t="shared" si="1"/>
        <v>#N/A</v>
      </c>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t="e">
        <f t="shared" si="2"/>
        <v>#N/A</v>
      </c>
      <c r="BC19" s="161"/>
      <c r="BD19" s="161"/>
      <c r="BE19" s="161" t="e">
        <f t="shared" si="3"/>
        <v>#N/A</v>
      </c>
      <c r="BF19" s="161"/>
      <c r="BG19" s="161"/>
      <c r="BH19" s="161"/>
      <c r="BI19" s="161"/>
      <c r="BJ19" s="161"/>
      <c r="BK19" s="161"/>
      <c r="BL19" s="161"/>
    </row>
    <row r="20" spans="1:64">
      <c r="A20" s="161" t="str">
        <f>IF(ISBLANK('Infos équipes - Roster info'!B29),"",'Infos équipes - Roster info'!A29)</f>
        <v/>
      </c>
      <c r="B20" s="161" t="e">
        <f>VLOOKUP(A20,'Infos équipes - Roster info'!$A$11:$M$30,2,FALSE)</f>
        <v>#N/A</v>
      </c>
      <c r="C20" s="161" t="e">
        <f>VLOOKUP($A20,'Infos équipes - Roster info'!$A$11:$M$30,3,FALSE)</f>
        <v>#N/A</v>
      </c>
      <c r="D20" s="161" t="e">
        <f>IF(B20="#N/A","",'D1- Inscription-Reg.'!$F$14)</f>
        <v>#N/A</v>
      </c>
      <c r="E20" s="161" t="e">
        <f>VLOOKUP($A20,'Infos équipes - Roster info'!$A$11:$M$30,12,FALSE)</f>
        <v>#N/A</v>
      </c>
      <c r="F20" s="161"/>
      <c r="G20" s="161"/>
      <c r="H20" s="161"/>
      <c r="I20" s="161"/>
      <c r="J20" s="161"/>
      <c r="K20" s="161" t="e">
        <f t="shared" si="0"/>
        <v>#N/A</v>
      </c>
      <c r="L20" s="161"/>
      <c r="M20" s="161" t="e">
        <f t="shared" si="1"/>
        <v>#N/A</v>
      </c>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t="e">
        <f t="shared" si="2"/>
        <v>#N/A</v>
      </c>
      <c r="BC20" s="161"/>
      <c r="BD20" s="161"/>
      <c r="BE20" s="161" t="e">
        <f t="shared" si="3"/>
        <v>#N/A</v>
      </c>
      <c r="BF20" s="161"/>
      <c r="BG20" s="161"/>
      <c r="BH20" s="161"/>
      <c r="BI20" s="161"/>
      <c r="BJ20" s="161"/>
      <c r="BK20" s="161"/>
      <c r="BL20" s="161"/>
    </row>
    <row r="21" spans="1:64">
      <c r="A21" s="161" t="str">
        <f>IF(ISBLANK('Infos équipes - Roster info'!B30),"",'Infos équipes - Roster info'!A30)</f>
        <v/>
      </c>
      <c r="B21" s="161" t="e">
        <f>VLOOKUP(A21,'Infos équipes - Roster info'!$A$11:$M$30,2,FALSE)</f>
        <v>#N/A</v>
      </c>
      <c r="C21" s="161" t="e">
        <f>VLOOKUP($A21,'Infos équipes - Roster info'!$A$11:$M$30,3,FALSE)</f>
        <v>#N/A</v>
      </c>
      <c r="D21" s="161" t="e">
        <f>IF(B21="#N/A","",'D1- Inscription-Reg.'!$F$14)</f>
        <v>#N/A</v>
      </c>
      <c r="E21" s="161" t="e">
        <f>VLOOKUP($A21,'Infos équipes - Roster info'!$A$11:$M$30,12,FALSE)</f>
        <v>#N/A</v>
      </c>
      <c r="F21" s="161"/>
      <c r="G21" s="161"/>
      <c r="H21" s="161"/>
      <c r="I21" s="161"/>
      <c r="J21" s="161"/>
      <c r="K21" s="161" t="e">
        <f t="shared" si="0"/>
        <v>#N/A</v>
      </c>
      <c r="L21" s="161"/>
      <c r="M21" s="161" t="e">
        <f t="shared" si="1"/>
        <v>#N/A</v>
      </c>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t="e">
        <f t="shared" si="2"/>
        <v>#N/A</v>
      </c>
      <c r="BC21" s="161"/>
      <c r="BD21" s="161"/>
      <c r="BE21" s="161" t="e">
        <f t="shared" si="3"/>
        <v>#N/A</v>
      </c>
      <c r="BF21" s="161"/>
      <c r="BG21" s="161"/>
      <c r="BH21" s="161"/>
      <c r="BI21" s="161"/>
      <c r="BJ21" s="161"/>
      <c r="BK21" s="161"/>
      <c r="BL21" s="1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D1- Inscription-Reg.</vt:lpstr>
      <vt:lpstr>Infos équipes - Roster info</vt:lpstr>
      <vt:lpstr>D3-Transport</vt:lpstr>
      <vt:lpstr>D4- Repas - Extra Meals</vt:lpstr>
      <vt:lpstr>Termes et conditions Media</vt:lpstr>
      <vt:lpstr>Réservé_Admin</vt:lpstr>
      <vt:lpstr>Données_facturation</vt:lpstr>
      <vt:lpstr>Données_SAP</vt:lpstr>
      <vt:lpstr>'D1- Inscription-Reg.'!Zone_d_impression</vt:lpstr>
      <vt:lpstr>'Infos équipes - Roster info'!Zone_d_impression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Jeremie Brisebois</dc:creator>
  <cp:lastModifiedBy>François Girouard</cp:lastModifiedBy>
  <cp:lastPrinted>2021-08-24T16:20:40Z</cp:lastPrinted>
  <dcterms:created xsi:type="dcterms:W3CDTF">2018-06-21T15:43:48Z</dcterms:created>
  <dcterms:modified xsi:type="dcterms:W3CDTF">2023-02-22T19:47:46Z</dcterms:modified>
</cp:coreProperties>
</file>